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766" activeTab="0"/>
  </bookViews>
  <sheets>
    <sheet name="NAPOMENE" sheetId="1" r:id="rId1"/>
    <sheet name="GRAĐEVINSKI TROŠKOVNIK" sheetId="2" r:id="rId2"/>
    <sheet name="STROJARSKI TROŠKOVNIK" sheetId="3" r:id="rId3"/>
    <sheet name="ELEKTROTEHNIČKI TROŠKOVNIK" sheetId="4" r:id="rId4"/>
    <sheet name="REKAPITULACIJA" sheetId="5" r:id="rId5"/>
  </sheets>
  <definedNames>
    <definedName name="_xlnm.Print_Titles" localSheetId="1">'GRAĐEVINSKI TROŠKOVNIK'!$1:$1</definedName>
    <definedName name="_xlnm.Print_Titles" localSheetId="2">'STROJARSKI TROŠKOVNIK'!$1:$1</definedName>
    <definedName name="_xlnm.Print_Area" localSheetId="1">'GRAĐEVINSKI TROŠKOVNIK'!$A$1:$F$451</definedName>
    <definedName name="_xlnm.Print_Area" localSheetId="4">'REKAPITULACIJA'!$A$1:$F$64</definedName>
    <definedName name="_xlnm.Print_Area" localSheetId="2">'STROJARSKI TROŠKOVNIK'!$A$1:$F$385</definedName>
  </definedNames>
  <calcPr fullCalcOnLoad="1"/>
</workbook>
</file>

<file path=xl/sharedStrings.xml><?xml version="1.0" encoding="utf-8"?>
<sst xmlns="http://schemas.openxmlformats.org/spreadsheetml/2006/main" count="1151" uniqueCount="709">
  <si>
    <t>komplet</t>
  </si>
  <si>
    <t>NAPOMENA: Prethodno treba izraditi projekt betona. U obračunu betonskih i armirano-betonskih radova ulazi nabava komponenata i spravljanje betona, transport, nabava i ugradba, zaštita i njega i ispitivanje, sa svim potrebnim radovima i materijalom. Beton po posebnoj recepturi ovlaštene organizacije – vodonepropusan. Dodaci za postizanje vodonepropusnosti ne smiju utjecati na proračunsku čvrstoću betona. Ugradnja uz upotrebu pervibratora. Kvaliteta prema uvjetima za betonske radove. Nadalje, za vrijeme betoniranja treba ugraditi pocinčanu traku za uzemljenje, a prema elektroprojektu. Posebnu pažnju treba posvetiti prodorima svih cjevovoda kroz konstrukcije.</t>
  </si>
  <si>
    <t xml:space="preserve">Stavkom obuhvaćena i zaštita, njega i ispitivanje. </t>
  </si>
  <si>
    <t>Stavka obuhvaća i zaglađivanje površine betona.</t>
  </si>
  <si>
    <t xml:space="preserve">Stavka obuhvaća i naknadnu sanaciju zidova od stegača i razupirača oplate da se dobije garantirana vodonepropusnost. </t>
  </si>
  <si>
    <t>Dobava, krojenje, savijanje, čišćenje, ugradba i vezanje čelične armature paljenom žicom 2 mm uključujući distancere i spone, u sve armirano-betonske stavke.</t>
  </si>
  <si>
    <t>NAPOMENA: U svim stavkama gdje je potrebna upotreba skele, obračunati skelu u jediničnu cijenu.</t>
  </si>
  <si>
    <t>Uključivo obrada dilatacija i završetka uz vertikalne zidove u svemu prema detaljima proizvođača. Spoj gornje ploče i zidova s gornje strane zakitati masom za zaptivanje uz prethodni premaz odgovarajućim primerima.</t>
  </si>
  <si>
    <t>Uvjeti za bravarske radove prema HRN-u:</t>
  </si>
  <si>
    <t>čelični kutni profili       HRN C.B3.101</t>
  </si>
  <si>
    <t>čelični “I” nosači         HRN C.B3.131</t>
  </si>
  <si>
    <t>čelični “U” nosači        HRN C.B3.141</t>
  </si>
  <si>
    <t xml:space="preserve">čelični limovi               HRN C.B4.110      </t>
  </si>
  <si>
    <t>HRN C.B4.111</t>
  </si>
  <si>
    <t>HRN C.B4.112</t>
  </si>
  <si>
    <t>trakasti profili               HRN C.B3.025</t>
  </si>
  <si>
    <t>četvrtasti profili             HRN C.B3.421</t>
  </si>
  <si>
    <t>čelične šavne inox cijevi prema DIN-u 2463,</t>
  </si>
  <si>
    <t xml:space="preserve">materijal: DIN 17455 (W.N.1.4301, AISI 304 i W.N. </t>
  </si>
  <si>
    <t xml:space="preserve">14401, AISI 316) </t>
  </si>
  <si>
    <t>Uvjeti za ličilačke radove:</t>
  </si>
  <si>
    <t>tehnički uvjeti za izvođenje ličilačkih radova</t>
  </si>
  <si>
    <t xml:space="preserve">                                          HRN U.F2.012</t>
  </si>
  <si>
    <t>materijali za ličilačke radove  HRN H.C1.001</t>
  </si>
  <si>
    <t xml:space="preserve">                                           HRN H.C1.002</t>
  </si>
  <si>
    <t>Red. br.</t>
  </si>
  <si>
    <t>OPIS</t>
  </si>
  <si>
    <t>Količina</t>
  </si>
  <si>
    <t>1.</t>
  </si>
  <si>
    <t>m'</t>
  </si>
  <si>
    <t>2.</t>
  </si>
  <si>
    <t>3.</t>
  </si>
  <si>
    <t>4.</t>
  </si>
  <si>
    <t>5.</t>
  </si>
  <si>
    <t>6.</t>
  </si>
  <si>
    <t>7.</t>
  </si>
  <si>
    <t>8.</t>
  </si>
  <si>
    <t>kom.</t>
  </si>
  <si>
    <t>Točan omjer ručnog i strojnog iskopa određuje nadzorni inženjer upisom u građ. dnevnik evidencijom obračuna u građ.knjizi.</t>
  </si>
  <si>
    <t>Stavka obuhvaća utovar, prijevoz, istovar i uređenje deponije poravnanjem istovarenog materijala.</t>
  </si>
  <si>
    <t>Razupiranje stranica rovova tijekom iskopa i montaže vrši se mosnicama, razuporama s potrebnim klinovima ili željeznim razuporama na vijak (amerikanerima). Rad obuhvaća izradu, postavljanje te skidanje razupirača i oplate. Predviđa se laki do srednji pritisak.</t>
  </si>
  <si>
    <t>NAPUTAK: Predviđeno 100% razupiranja</t>
  </si>
  <si>
    <t>kg</t>
  </si>
  <si>
    <t>Izvođač je dužan dati jedinstvenu cijenu za iskop na temelju vlastite procjene izvidom na terenu.</t>
  </si>
  <si>
    <t>Jedinica mjere</t>
  </si>
  <si>
    <t>Jedinična cijena</t>
  </si>
  <si>
    <t>Ukupna cijena</t>
  </si>
  <si>
    <t>Obračun po m' ugrađene trake.</t>
  </si>
  <si>
    <t>Obračun po kompletu.</t>
  </si>
  <si>
    <t>Stavkom je obuhvaćena privremena izrada prijelaza preko jame i zaštitna ograda odnosno obilježavanja ruba rova špagom i zastavicama na prometnim mjestima, te potrebnom zaštitom građevinske jame. Rad obuhvaća izradu, postavljanje, te skidanje zaštite građevinske jame. Obuhvaćen geomehanički nadzor za zaštitu građevinske jame prilikom iskopa i izvođenja radova.</t>
  </si>
  <si>
    <t xml:space="preserve"> - ručni iskop 10%</t>
  </si>
  <si>
    <t xml:space="preserve"> - strojni iskop 90%</t>
  </si>
  <si>
    <t>Rad na iskopu obuhvaća pravilno zasijecanje bočnih strana i grubo planiranje dna rova. Donji sloj iskopa treba izvesti ručno. U jediničnu cijenu uračunata je evakuacija oborinskih i procjednih  voda iz građevne jame (po potrebi), vađenje obrušenog materijala u bilo kojoj fazi radova, te otežani rad radi postavljenih razupirača. Naročito obratiti pažnju na širinu i dubinu građevinske jame.  Iskop izvoditi u sušnom periodu.</t>
  </si>
  <si>
    <t>NAPOMENA: Dopušteno je prilagoditi dimenzije građevne jame (nagib pokosa, širina) ovisno o prilikama na terenu.</t>
  </si>
  <si>
    <t>Nabava, doprema i ugradnja vodovodnih cijevi.</t>
  </si>
  <si>
    <t>Nakon polaganja i djelomično zatrpanog cjevovoda, pristupiti tlačnom ispitivanju priključnog cjevovoda prema opisu u posebnim tehničkim uvjetima izvedbe cjevovoda. Cijenom obuhvaćena dobava potrebne vode  te sav alat, strojevi, pomoćni materijal i rad. Na tlačnoj probi obavezno mora biti prisutan predstavnik investora, pa je o planiranom početku probe potrebno obavijestiti distributera.</t>
  </si>
  <si>
    <t>Obračun po m' ispitanog cjevovoda.</t>
  </si>
  <si>
    <t>Obračun po m' ispranog cjevovoda.</t>
  </si>
  <si>
    <t>9.</t>
  </si>
  <si>
    <t>GRAĐEVINSKI RADOVI - UKUPNO:</t>
  </si>
  <si>
    <t>Tijekom izvedbe radova osobitu pozornost posvetiti da ne dođe do oštećenja instalacija.</t>
  </si>
  <si>
    <t>Rad obuhvaća dobavu, dopremu, razvoz, ubacivanje i razastiranje pijeska s potrebnim podbijanjem. Stavka obuhvaća i potreban rad na formiranju ležišta cijevi.</t>
  </si>
  <si>
    <t>10.</t>
  </si>
  <si>
    <t>Kada se završi zatrpavanje cjevovoda i građevnih jama, preostali materijal utovariti u prevozno sredstvo i prevesti u deponiju tj. na mjesto koje za to odredi nadzorna služba.</t>
  </si>
  <si>
    <t>11.</t>
  </si>
  <si>
    <t>Obračun po komadu izrađenih ljestvi</t>
  </si>
  <si>
    <t>Obračun po m' ugrađene cijevi.</t>
  </si>
  <si>
    <t>STROJARSKI RADOVI</t>
  </si>
  <si>
    <t>Nabava, doprema, izrada i ugradba (montaža) kompletne opreme iz specifikacija do stupnja puštanja u pogon.</t>
  </si>
  <si>
    <t>Sav spojni materijal (vijci, matice i podložne pločice od nehrđajućeg čelika) te odgovarajuće brtve, uključeno u stavku.</t>
  </si>
  <si>
    <t>Svi vijci, matice i podložne pločice su iz nehrđajućeg čelika grupe A4 prema ISO 3506/79; DIN 267 T11/80.</t>
  </si>
  <si>
    <t>Zavarivanje obuhvaćeno u stavku.</t>
  </si>
  <si>
    <t xml:space="preserve">Materijal izrade: nehrđajući čelik X5CrNiMo17-12-2 (AISI316). </t>
  </si>
  <si>
    <t>Pojedine pozicije koje nisu standardne izraditi iz standardnih dijelova radionički (zavarivanjem – uključeno u stavku). Ispitivanje zavara izvesti u skladu s tehničkim uvjetima (uključeno u stavku).</t>
  </si>
  <si>
    <t>Pojedini dijelovi mogu biti predgotovljeni u radionici, a samo spajanje u jednu cjelinu izvesti prilikom ugradnje na gradilištu.</t>
  </si>
  <si>
    <t xml:space="preserve">Šavne cijevi dane su u ukupnoj dužini za pojedini profil, a prilikom montaže potrebno ih je iskrojiti na potrebnu dužinu ovisno o točnoj poziciji ugradnje. </t>
  </si>
  <si>
    <t>Šavne cijevi iz nehrđajućeg čelika dimenzija i mase prema EN 1127, a tehnički zahtjevi sukladno EN 10216-5.</t>
  </si>
  <si>
    <t xml:space="preserve">Svi fitinzi su iz nehrđajućeg čelika te moraju biti prema  EN 10253-3. To se odnosi na: </t>
  </si>
  <si>
    <t xml:space="preserve"> - šavne cijevne lukove </t>
  </si>
  <si>
    <t xml:space="preserve"> - šavne T komade</t>
  </si>
  <si>
    <t xml:space="preserve"> - koncentrične redukcije</t>
  </si>
  <si>
    <t>Napomena:</t>
  </si>
  <si>
    <t xml:space="preserve"> - radijus lukova: 3D</t>
  </si>
  <si>
    <t xml:space="preserve"> - provjeriti debljine stjenki fitinga, ne moraju </t>
  </si>
  <si>
    <t xml:space="preserve">   odgovarati debljinama stjenki cijevi na koje </t>
  </si>
  <si>
    <t xml:space="preserve">   se zavaruju</t>
  </si>
  <si>
    <t xml:space="preserve"> - nije dozvoljeno bušenje nikakvih provrta u cijevnim</t>
  </si>
  <si>
    <t xml:space="preserve">   fitinzima, a u slučaju da se ne mogu izbjeći </t>
  </si>
  <si>
    <t xml:space="preserve">   potrebno je računski provjeriti debljinu stijenke.</t>
  </si>
  <si>
    <t>Prirubnice iz nehrđajućeg čelika prema:</t>
  </si>
  <si>
    <t xml:space="preserve">EN 1092-1, Typ 02 in 33 - leteće prirubnice sa nastavkom za zavarivanje. </t>
  </si>
  <si>
    <t>Na svim pozicijama koje je potrebno izraditi radionički, iz nehrđajućeg čelika, nakon izrade obavezno mehanički i kemijski (pastama) očistiti i pasivirati sve zavare (s vanjske i unutrašnje strane), a nakon toga ih dobro isprati vodom pod visokim tlakom.</t>
  </si>
  <si>
    <t>Svi dijelovi koji dolaze u dodir s vodom za piće moraju imati odobrenje za pitku vodu (brtve, razne vrste guma, antikorozivni premazi, mast za vijke i sl.).</t>
  </si>
  <si>
    <t>Dozvoljeni su svi postupci elektrozavarivanja, ali zavarivanje i rezanje plamenom je zabranjeno!</t>
  </si>
  <si>
    <t>Nakon kompletne montaže cijevnog razvoda, na kraju svih radova, kompletni cjevni razvod očistiti od svih nečistoća mehanički i kemijski kako bi se pasivirala površina nehrđajućeg čelika jer jedino pod tim uvjetima on je stvarno nehrđajući.</t>
  </si>
  <si>
    <t>STROJARSKA OPREMA</t>
  </si>
  <si>
    <t>Okomita jednostupanjska potopna crpka od nehrđajućeg čelika (sa plovkom) s okomitim ispusnim otvorom i integriranim potopnim 1-faznim mokrim motorom izolacijske klase F sa zaštitom od termičkog preopterećenja.</t>
  </si>
  <si>
    <t>Crpka je opremljena usisnim sitom i ručkom za nošenje, te ima 10 m strujni kabel, slopku na plovak za automatsko startanje-zaustavljanje.</t>
  </si>
  <si>
    <t>Crpka ima dvostruku brtvu vratila.</t>
  </si>
  <si>
    <t>Crpka sa samočistećim, nezačepljivim radnim kolom.</t>
  </si>
  <si>
    <t>Motor ima izolaciju klase F, vrsta zaštite IP 68 i napunjen je neotrovnom tekućinom za motore.</t>
  </si>
  <si>
    <t>Osnovne karakteristike potopne crpke:</t>
  </si>
  <si>
    <t>Q = ~1,7 l/s  pri  H = 2.5 m</t>
  </si>
  <si>
    <t>Materijal kučišta crpke:     AISI 304</t>
  </si>
  <si>
    <t>Materijal Impelera:            AISI 304</t>
  </si>
  <si>
    <t>STROJARSKA OPREMA - ukupno:</t>
  </si>
  <si>
    <t>Ostale tehničke karakteristike:</t>
  </si>
  <si>
    <t>Nepovratni ventil sa kuglom za otpadnu vodu, sa unutarnjim navojem 5/4"</t>
  </si>
  <si>
    <t>Medij: otpadna voda</t>
  </si>
  <si>
    <t>Nepovratni ventil - navojni</t>
  </si>
  <si>
    <t>Nepovratni ventil</t>
  </si>
  <si>
    <t>Izvedba:</t>
  </si>
  <si>
    <t>CIJEVNI RAZVOD</t>
  </si>
  <si>
    <t xml:space="preserve"> Tlačni cjevovod muljne crpke DN32</t>
  </si>
  <si>
    <t xml:space="preserve">  Cjevovod se sastoji od:</t>
  </si>
  <si>
    <t xml:space="preserve">CIJEVNI RAZVOD – ukupno: </t>
  </si>
  <si>
    <t>1.1.</t>
  </si>
  <si>
    <t>2.1.</t>
  </si>
  <si>
    <t>GRAĐEVISNKI RADOVI</t>
  </si>
  <si>
    <t>STROJARSKI RADOVI - UKUPNO:</t>
  </si>
  <si>
    <t>2.2.</t>
  </si>
  <si>
    <t>kom</t>
  </si>
  <si>
    <t>Nabava, dobava, izrada i ugradnja čelične inox (AISI 304) ventilacijske cijevi Ø 168,3/4 mm. Cijev se ugrađuje prilikom betoniranja. Uključivo brtvljenje elastoplastičnim kitom, izvođenje betonskog uporišta ispod vertikalnog luka, izolacija cijevi protiv korozije omatanjem PE folijom (dio koji je uložen u tlu). Sve izvesti po detaljnom nacrtu (lula, mrežica, ispust).</t>
  </si>
  <si>
    <t xml:space="preserve">Obračun po komadu izrađene ventilacijske cijevi bočno ugrađene.    </t>
  </si>
  <si>
    <t>A.1.</t>
  </si>
  <si>
    <t>A.1.1.</t>
  </si>
  <si>
    <t xml:space="preserve">Nabava i  postavljanje ploče za označavanje gradilišta.  Ploče moraju u svemu biti sukladne Zakonu o gradnji (NN 153/13, 20/17 i 39/19) i Pravilniku o sadržaju i izgledu ploče kojom se označava gradilište (NN 42/14).  Ploče moraju biti postavljene na vidljivom mjestu, na svim postavljenim mjestima  sigurno utemeljene i otporne na atmosferske uvjete. U slučaju oštećenja ploče, Izvođač će ju zamijeniti o svom trošku. Stavka obuhvaća i održavanje ploče tijekom izvođenja radova, eventualne zamjene u slučaju oštećenja ploča i uklanjanje ploča po završetku izvođenja radova. </t>
  </si>
  <si>
    <t>Iskolčenje građevine. Geodetska izmjera položaja i iskolčenje površine s građevinama na predviđenoj lokaciji, s izvedbom potrebnih osiguranja i geodetskim praćenjem izgradnje objekta, sve prema dispozicijskom nacrtu objekta. U jediničnu cijenu uključiti i izradu Elaborata iskolčenja.</t>
  </si>
  <si>
    <t>Iskop probnih šliceva na karakterističnim mjestima trase, na križanjima s ostalim instalacijama uz nadzor nadležnih komunalnih poduzeća. Iskop se izvodi ručno uz pojačan oprez. Instalacije se označavaju, pri čemu se podaci ubacuju u građevinski dnevnik, a nakon označavanja i usklađivanja s trasom cjevovoda moguće je rov privremeno ponovo zatrpati i osigurati sukladno propisima zaštite na radu.
Probni rovovi predviđaju se izvesti poprečno dužine 3,00 m, širine 0,40 m do dubine očekivane nivelete postojećih instalacija. Nakon toga, nadzorni inženjer će utvrditi točnu trasu vodoopskrbnog cjevovoda unutar predviđenog koridora.
U stavku ulazi iskop, utovar, prijevoz, istovar, razastiranje i ugrađivanje na gradsku deponiju. Obračun po m³ stvarno iskopanog i uklonjenog materijala mjereno u sraslom stanju.</t>
  </si>
  <si>
    <t xml:space="preserve">Pregled trase uređajem za traženje instalacija prije početka radova uz označavanje pozicije instalacija situacijski i visinski.
Osiguranje, odnosno zaštita postojećih instalacija uz trasu cjevovoda i na mjestima križanja s njim za vrijeme građenja, u svemu prema uputama i pravilima, te nadzoru nadzornog inženjera i investitora  (voda, plin, struja, telefon...). </t>
  </si>
  <si>
    <t>Obračun po komadu izvedenog probnog iskopa.</t>
  </si>
  <si>
    <t>Rezanje postojećeg asfalta, rušenje i odstranjivanje slojeva kolnika, te iskop uz prethodno obilježavanje potrebne širine rova, s utovarom iskopanog materijala i odvozom na deponiju. Slojevi se moraju pažljivo rušiti i uklanjati u blizini dijelova pojedinih instalacija. U stavku je uračunato razbijanje kolnika specijalnim strojevima, usitnjavanje dijelova kolnika radi olakšanog utovara, prijevoza, istovara i razastiranja na deponiju čiju lokaciju osigurava izvođač radova.
Rad se mjeri po m² srušenih asfaltnih slojeva kolničke konstrukcije, uključivo s vertikalnim strojnim zasjecanjem asfalta do dubine 15 cm.</t>
  </si>
  <si>
    <t>Obračun po m².</t>
  </si>
  <si>
    <t>m²</t>
  </si>
  <si>
    <t xml:space="preserve">Rušenje velikog betonskog rubnjaka, ugrađenog u betonsku posteljicu. Stavkom su obuhvaćeni  sljedeći radovi: ručni iskop uz postojeće rubnjake, rušenje postojećeg betonskog temelja rubnjaka, svi pripremni i pomoćni radovi, alati i materijali.
U jediničnoj cijeni stavke obuhvaćen je utovar, prijevoz, istovar i odlaganje na deponij, a prema nalogu investitora, odnosno nadzornog inženjera.
</t>
  </si>
  <si>
    <t>Obračun se vrši prema m' porušenog rubnjaka.</t>
  </si>
  <si>
    <t>Obračun po komadu, sve komplet.</t>
  </si>
  <si>
    <t xml:space="preserve">Drveće koje se nalazi unutar radnog pojasa, može se posjeći samo uz prethodnu suglasnost nadzornog inženjera investitora. </t>
  </si>
  <si>
    <t>A.1.2.</t>
  </si>
  <si>
    <t>Uređenje gradilišta i osiguranje nesmetanog odvijanja prometa vozila i pješaka postavom prijelaznih ploča preko raskopanih površina, izvedbu sigurnosnih ograda uz građevne jame i rovove, propisno osiguranje od svih opasnih elemenata gradilišta i sl...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t>
  </si>
  <si>
    <t>PLOČA S PODACIMA O GRADILIŠTU</t>
  </si>
  <si>
    <t>PRIPREMNI RADOVI</t>
  </si>
  <si>
    <t>GEODETSKI RADOVI</t>
  </si>
  <si>
    <t>UREĐENJE GRADILIŠTA I OSIGURANJE NESMETANOG ODVIJANJA PROMETA VOZILA I PJEŠAKA</t>
  </si>
  <si>
    <t>ISKOP PROBNIH ŠLICEVA</t>
  </si>
  <si>
    <t>TRAŽENJE INSTALACIJA</t>
  </si>
  <si>
    <t>ZAŠTITA POSTOJEĆIH KOMUNALNIH INSTALACIJA</t>
  </si>
  <si>
    <t>RUŠENJE ASFALTNIH SLOJEVA KOLNIČKE KONSTRUKCIJE</t>
  </si>
  <si>
    <t>RUŠENJE BETONSKOG RUBNJAKA</t>
  </si>
  <si>
    <t xml:space="preserve">Rušenje stabala unutar radnog pojasa. Uključeno vađenje korijenja, pilanje stabala i kresanje grana na propisane duljine od 1,0 m, te slaganje i odlaganje ispilanih stabala i grana uz rub radnog pojasa, utovar i odvoz na deponiju (uključeni troškovi deponiranja). 
</t>
  </si>
  <si>
    <t>RUŠENJE STABALA</t>
  </si>
  <si>
    <t>Obračun prema m' izvedene zaštite određene instalacije.</t>
  </si>
  <si>
    <t xml:space="preserve">Stavka obuhvaća nabavu i dobavu materijala te zaštitu postojećih komunalnih instalacija koje se križaju sa novoprojektiranim vodoopskrbnim cjevovodom ili se nalaze na takvoj udaljenosti koja zahtjeva zaštitu. Zaštitu izvesti u pravilu dvodjelnim betonskim kanalicama ili polucijevima,  što ovisi i o vrsti instalacije, odnosno prema naputku vlasnika instalacije. Stavkom je obuhvaćen sav potreban rad i materijal na izradi zaštite komunalnih instalacija.
</t>
  </si>
  <si>
    <t>IZMJEŠTANJE POSTOJEĆIH KOMUNALNIH INSTALACIJA</t>
  </si>
  <si>
    <t>Stavka obuhvaća izmještanje postojećih instalacija prema uputama nadzornog inženjera i vlasnika instalacija, dovođenje izmještenih elemenata u prethodno radno stanje.
Obračun prema stvarno izvedenim radovima do pune funcionalnosti i računima izvršioca na pojedinim komunalnim instalacijama.</t>
  </si>
  <si>
    <t>RUŠENJE BETONSKOG KANALA</t>
  </si>
  <si>
    <t>Obračun po 1 m' .</t>
  </si>
  <si>
    <t xml:space="preserve">Rušenje postojećih cijevnih propusta i betonskih kanala, uključivo obložni beton i beton za bočna krila propusta. U jediničnoj cijeni stavke obuhvaćen je utovar, prijevoz, istovar i odlaganje na deponij, a prema nalogu investitora, odnosno nadzornog inženjera.
</t>
  </si>
  <si>
    <t>Iskop zemlje B kategorije za pripadajuće spojne cjevovode. Rad na iskopu vrši se u lamelama dubine 0-2, 2-4  s odbacivanjem na min. 1 m od ruba rova. Iskop se uglavnom predviđa strojno pomoću prikladne mehanizacije (bagera ili rovokopača), dok se ručno predviđa samo na mjestima gdje se iskop ne može izvršiti mehanizacijom. Uključivo privremeno deponiranje neposredno uz gradilište gdje odredi nadzorni inženjer.</t>
  </si>
  <si>
    <t>U jediničnu cijenu su uključeni i svi potrebni radovi i oprema za razupiranje i osiguranje rova od urušavanja, prema tehnologiji izvođača radova, u skladu s propisanim uvjetima zaštite na radu, uključujući i potreban iskop za ugradnju zaštitne oplate (koji nije posebno specificiran).</t>
  </si>
  <si>
    <t>Nabava, doprema i ugradba pijeska ili pješčanog materijala za zatrpavanje cjevovoda visine 30 cm od gornjeg ruba cijevi - obloga cijevi. Ugradnja slojeva prema normalnom profilu rova. Posteljica od pjeskovitog ili sitnog šljunčanog  (tucanik-drobljenac) materijala  (4-8 mm) koji se može dobro sabiti, neagresivnog kemijskog sastava.</t>
  </si>
  <si>
    <t xml:space="preserve">Rad obuhvaća dobavu, dopremu, razvoz, ubacivanje i razastiranje pijeska s potrebnim podbijanjem. </t>
  </si>
  <si>
    <t>Obračun po m³ ugrađenog materijala.</t>
  </si>
  <si>
    <t>Nabava, doprema i ugradba pijeska ili pješčanog materijala za podlogu debljine 10 cm. Ugradnja slojeva prema normalnom profilu rova. Posteljica od pjeskovitog ili sitnog šljunčanog  (tucanik-drobljenac) materijala  (4-8 mm) koji se može dobro sabiti, neagresivnog kemijskog sastava.</t>
  </si>
  <si>
    <t xml:space="preserve">Zatrpavanje se vrši etapno prije i nakon ispitivanja. Prije ispitivanja zatrpati samo tijelo cijevi dok naglavak sa spojem mora ostati slobodan. Zatrpavanje pri tom vršiti u slojevima od 30 cm uz pažljivo ručno nabijanje materijala, naročito oko cijevi. Nakon završenog ispitivanja preostala spojna mjesta zatrpati po istom principu. </t>
  </si>
  <si>
    <t>Nabava, dobava i ugradnja zamjenskog materijala (šljunak ili drobljeni kamen) granulacije 32-64 mm s ispunom frakcije 8-16 mm (30%) mm za zatrpavanje građevne jame crpne stanice i zasunskog okna. Zatrpavanje zamjenskim materijalom vrši se nakon izvedbe crpne stanice i zasunskog okna, te nakon polaganja i montaže cjevovoda. Prije samog početka zatrpavanja obavezno pregledati građevine i ustanoviti da slučajno nema nekih tehničkih oštećenja.</t>
  </si>
  <si>
    <t>Zbijenost u području cestovne prometne površine mora iznositi Me=40 MN/m². Stavka uključuje sav materijal, prijevoz i rad na izradi ispune rova i sve ostalo što je potrebno za potpuno dovršenje rada.</t>
  </si>
  <si>
    <t>Zatrpavanje se vrši etapno prije i nakon ispitivanja. Zatrpavanje pri tom vršiti u slojevima od 30 cm. Predviđa se rad dijelom ručno, dijelom strojno. Ručno se predviđa zatrpavanje 30%, a ostatak zatrpavanja od 70% izvršiti strojno uz lako mehaničko nabijanje. Kod ugradnje zamjenskog materijala treba voditi računa da visina sloja bude ispod razine donje kote tamponskog sloja.</t>
  </si>
  <si>
    <t>Nabava, doprema i ugradba tucanika za izradu nosivog tamponskog sloja debljine 20 cm, odnosno 40 cm prema presjecima. Primjenjuje se drobljeni kamen (tucanik) frakcije 32-64 mm s ispunom frakcije 4-16 mm - 30%. Nakon razastiranja, planiranja i profiliranja obavlja se sabijanje u slojevima do modula stišljivosti Me &gt; 80 MN/m² Rad obuhvaća ubacivanje i razastiranje materijala, s potrebnim podbijanjem i nabijanjem.</t>
  </si>
  <si>
    <t>Nabava, doprema i ugradba drobljenog agregata kao podloge za ugradnju betonskih ploča za stazu oko crpne stanice debljine 10 cm. Primjenjuje se drobljeni agregat frakcije 2-4 mm. Rad obuhvaća ubacivanje i razastiranje materijala, s potrebnim podbijanjem i nabijanjem.</t>
  </si>
  <si>
    <t>Obračun po m³ ugrađenog materijala u zbijenom stanju.</t>
  </si>
  <si>
    <t xml:space="preserve">Obnovu raskopane podloge ispod asfaltiranog kolnika izvršiti na isti način i jednakim materijalom za dovođenje površine u stanje kao prije raskopavanja. </t>
  </si>
  <si>
    <t xml:space="preserve">Stavka obuhvaća izradu habajućeg sloja asfalt-betonom AB 11 debljine sloja 3 cm, po vrućem postupku, u bitumenizirani nosivi sloj asfalt betona BNS 22C, debljine sloja 5 cm. U cijenu su uračunati nabava, proizvodnja i ugradnja asfaltne mješavine, prijevoz, oprema i sve ostalo što je potrebno za izvođenje radova. </t>
  </si>
  <si>
    <t>Obračun po m2 stvarno položenog i ugrađenog asfalta.</t>
  </si>
  <si>
    <t xml:space="preserve">Nabava, doprema i ugradba betonskih ploča dimenzija 30x30x5 cm za izvedbu staze oko objekta crpne stanice. Betonske ploče ugrađuju se na pripremljenu podlogu od lomljenog agregata obračunatog u prethodnim stavkama.  </t>
  </si>
  <si>
    <t>12.</t>
  </si>
  <si>
    <t>13.</t>
  </si>
  <si>
    <t xml:space="preserve">Dobava, doprema i kompletna ugradba betonskih rubnjaka ceste.
Stavka obuhvaća nabavu i ugradnju betonskih skošenih rubnjaka dimenzija 18/24 x 50 cm, klase C35/45, na prethodno izvedenu podlogu od svježeg betona C16/20 ili ugradnju postojećeg rubnjaka. Rubnjaci se postavljaju u upuštenoj izvedbi radi lakšeg pristupa vozila do objekta crpne stanice. Jedinična cijena stavke uključuje sav potreban rad, pomoćna sredstva i transporte za izvedbu stavke.  </t>
  </si>
  <si>
    <t>14.</t>
  </si>
  <si>
    <t>Obračun po m' parkovnog rubnjaka, sve komplet, uključujući i oplatu.</t>
  </si>
  <si>
    <t>Obračun po m' cestovnog rubnjaka, sve komplet, uključujući i oplatu.</t>
  </si>
  <si>
    <t>ZEMLJANI I CESTOVNI RADOVI</t>
  </si>
  <si>
    <t>PRIPREMNI RADOVI  - UKUPNO:</t>
  </si>
  <si>
    <t xml:space="preserve">ŠIROKI ISKOP </t>
  </si>
  <si>
    <t>ISKOP ROVA</t>
  </si>
  <si>
    <t>PLANIRANJE DNA ROVA</t>
  </si>
  <si>
    <t>IZRADA POSTELJICE</t>
  </si>
  <si>
    <t>IZRADA OBLOGE CJEVOVODA</t>
  </si>
  <si>
    <t>ZATRPAVANJE ZAMJENSKIM MATERIJALOM</t>
  </si>
  <si>
    <t>IZRADA TAMPONSKOG SLOJA</t>
  </si>
  <si>
    <t>IZRADA PJEŠČANE PODLOGE ZA UGRADNJU BETONSKIH PLOČA STAZE</t>
  </si>
  <si>
    <t>ZATRPAVANJE MATERIJALOM IZ ISKOPA</t>
  </si>
  <si>
    <t>ODVOZ VIŠKA MATERIJALA IZ ISKOPA</t>
  </si>
  <si>
    <t>OBNOVA ASFALTNOG KOLNIKA</t>
  </si>
  <si>
    <t xml:space="preserve">UGRADNJA BETONSKIH PLOČA </t>
  </si>
  <si>
    <t>UGRADNJA CESTOVNIH RUBNJAKA</t>
  </si>
  <si>
    <t>UGRADNJA PARKOVNIH RUBNJAKA</t>
  </si>
  <si>
    <t xml:space="preserve">Dobava, doprema i kompletna ugradba parkovnih betonskih rubnjaka staze oko crpne stanice. Stavka obuhvaća nabavu i ugradnju betonskih ravnih rubnjaka dimenzija 8/20 x 100 cm, klase C35/45, na prethodno izvedenu podlogu od svježeg betona C12/15.  Jedinična cijena stavke uključuje sav potreban rad, pomoćna sredstva i transporte za izvedbu stavke.  </t>
  </si>
  <si>
    <t>ZEMLJANI I CESTOVNI RADOVI - UKUPNO:</t>
  </si>
  <si>
    <t>A.1.3.</t>
  </si>
  <si>
    <t>Izrada, postavljanje, skidanje i čišćenje oplate donjih ploča crpne stanice i spojnog zasunskog okna od vodootporne šperploče. Stavka obuhvaća izradu oplate za sabirni žlijeb procjedne vode u crpnoj stanici i zasunskom oknu. Stavka uključuje potrebno podupiranje i pripremu površine oplate (čišćenje i premaz) za lako odvajanje od betona kod demontaže.</t>
  </si>
  <si>
    <t>Izrada, postavljanje, skidanje i čišćenje dvostrane oplate od vodootporne šperploče vertikalnih armiranobetonskih zidova i crpne stanice i zasunskog okna. Stavka uključuje potrebno podupiranje i pripremu površine oplate (čišćenje i premaz) za lako odvajanje od betona kod demontaže.</t>
  </si>
  <si>
    <t>Izrada, postavljanje, skidanje i čišćenje oplate armirano-betonskih gornjih ploča crpne stanice i spojnog zasunskog okna od vodootporne šperploče s potrebnim podupiranjem i skelom. Visina podupiranja do 3 m. Stavka uključuje pripremu površine oplate (čišćenje i premaz) za lako odvajanje od betona kod demontaže.</t>
  </si>
  <si>
    <t>A.1.4.</t>
  </si>
  <si>
    <t>Nabava, dobava i ugradnja betona za izvedbu betonske podloge ispod donjie ploče crpne stanice i spojnog zasunskog okna. Betonsku podlogu izvesti betonom C12/15 u sloju od 10 cm. Uključeno potrebno poravnanje na projektiranu kotu. Stavkom obuhvaćena i zaštita, njega i ispitivanje.</t>
  </si>
  <si>
    <t>Nabava, dobava i ugradnja betona za zaštitu hidroizolacije ispod donje ploče crpne stanice i spojnog zasunskog okna. Betonsku podlogu izvesti betonom C12/15 u sloju do 5 cm. Uključeno potrebno poravnanje na projektiranu kotu. Stavkom obuhvaćena i zaštita, njega i ispitivanje.</t>
  </si>
  <si>
    <t xml:space="preserve">Dobava sastojaka, te priprema i ugradnja betona za izvedbu armirano-betonskih podnih ploča crpne stanice i zasunskog okna debljine 25 cm vodonepropusnim betonom C30/37 XC2 u odgovarajućoj oplati. Gornju plohu treba zagladiti betonom u padu prema produbljenju za muljnu crpku ili žlijeb. Uključeno potrebno poravnanje na projektiranu kotu. Stavkom obuhvaćena i zaštita, njega i ispitivanje.   </t>
  </si>
  <si>
    <t>Dobava sastojaka, te priprema i ugradnja betona za izvedbu armirano-betonskih vertikalnih zidova crpne stanice i zasunskog okna  debljine 25 cm vodonepropusnim betonom C30/37 XC2 u dvostranoj glatkoj oplati. Prilikom betoniranja potrebno je ostaviti otvore na mjestu prolaza cijevi kroz zidove paralelno s betoniranjem.</t>
  </si>
  <si>
    <t>Zidove betonirati prema posebnom planu koji treba pripremiti izvoditelj u skladu s primijenjenom tehnologijom i statičkim proračunom. Prilikom betoniranja treba ugraditi bubreću traku 20x10 mm u rabic mreži  na mjestu spajanja donje ploče i vertikalnih zidova zasunske komore, bubreća traka je posebno obrađena u izolaterskim radovima.</t>
  </si>
  <si>
    <t xml:space="preserve">Nabava, dobava sastojaka, te priprema i ugradnja betona za izvedbu armiranobetonskih gornjih ploča crpne stanice debljine 25 cm i zasunskog okna debljine 20 cm betonom C30/37 XC2 u glatkoj oplati. Gornji dio ploče treba dobro zagladiti. U gornjoj ploči je potrebno izostaviti otvore za ulazak u objekte prema nacrtima. Uključeno potrebno poravnanje na projektiranu kotu. Stavkom obuhvaćena i zaštita, njega i ispitivanje. </t>
  </si>
  <si>
    <t>Dobava materijala i izrada cementne glazure d = 5cm kvalitete C16/20 ojačane rabic mrežom za zaštitu hidroizolacije na gornjoj ploči crpne stanice i zasunskog okna. Uključeno potrebno poravnanje na projektiranu kotu. Stavkom obuhvaćena i zaštita, njega i ispitivanje. Stavkom obuhvaćena glazura i rabic mreža.</t>
  </si>
  <si>
    <t xml:space="preserve"> - B500B</t>
  </si>
  <si>
    <t>Obračun po kg ugrađene armature.</t>
  </si>
  <si>
    <t xml:space="preserve">Obnova porušenih postojećih betonskih propusta i kanala stvarne veličine, uključivo nabavu, transport i ugradbnju svog potrebnog materijala; uključivo betonska cijev,  potpuna betonska obloga betonom C16/20  oko betonskih cijevi (betonski cijevni propusti, kanalizacija i dr.), beton za bočna krila propusta (C 25/30) i pripadajući zastor propusta. Propusti od betonskih cijevi od Ø 50 - 200 cm, uključivo betonske cijevi, obložni beton, beton za bočna krila propusta . 
</t>
  </si>
  <si>
    <t>A.1.5.</t>
  </si>
  <si>
    <t>Nabava, dobava i izrada hidroizolacije podnih ploča, zidova i gornjih ploča crpne stanice i zasunskog okna. Izvođenje hidroizolacije  hidroizolacijskim premazom. Premaz se nanosi u dva sloja metalnom gladilicom, četkom ili valjkom na pripremljenu podlogu.</t>
  </si>
  <si>
    <t>Nabava materijala i izrada unutarnje hidroizolacije dna, zidova i gornjih ploča crpne stanice i zasunskog okna vodonepropusnim cementnim premazom s dodacima na bazi polimera, epoxi smole ili dodacima za kristalizaciju osnovnog betona. Premaz četkom ili nanošenje kompresorom, sve prema uputama isporučitelja dodataka.</t>
  </si>
  <si>
    <t>Slojeve nanositi iznutra na dno i zidove crpne stanice i zasunskog okna.</t>
  </si>
  <si>
    <t xml:space="preserve">Nabava, dobava i ugradba vodonepropusne bubreće trake 20x10 mm u rabic mreži na mjestima prekida betoniranja, odnosno spoja temeljne ploče i vertikalnih zidova, za ostvarenje vodonepropusnosti. </t>
  </si>
  <si>
    <t>NAPOMENA: U cijenu stavaka bravarije uključen je dvostruki premaz antikorozivne zaštite i ličenje uljanom bojom sa svim radovima i materijalima gdje je to potrebno. Kod izvedbe bravarskih radova kontrolirati građ. nacrte i mjere u naravi.</t>
  </si>
  <si>
    <t>A.1.6.</t>
  </si>
  <si>
    <t>Izrada, dobava i ugradba ljestvi za ulazak u crpnu stanicu izrađenih od INOX-a, AISI 304  širine 45 cm i visine 200 cm. Ugradba vijkom i tiplom na privarenim pločicama na betonsku podlogu.</t>
  </si>
  <si>
    <t>Obračun po komadu.</t>
  </si>
  <si>
    <t>Obračun po komadu ugrađene penjalice.</t>
  </si>
  <si>
    <t>Izvedba vertikalnih željeznih penjalica  (3 kom/m visine ) u spojnom zasunskom oknu. Stavka obuhvaća izradu/nabavu, dopremu i ugradbu penjalica sa svim potrebnim pomoćnim materijalom.</t>
  </si>
  <si>
    <t>A.1.7.</t>
  </si>
  <si>
    <t xml:space="preserve"> - Dv 200 mm</t>
  </si>
  <si>
    <t xml:space="preserve">Cijevi od PEHD-a (PE 100, NP 16 bara) prema nacrtima u projektu. Ugrađene cijevi moraju biti s tvorničkim atestom, a međusobno se spajaju elektrospojnicama. PEHD cjevovod se polaže na ravnim potezima i savijanjem s polumjerom zakrivljenosti r= 35d ako je temperatura okoline 10°C ili više. U slučaju nižih temperatura savijati s polumjerom prema uputama proizvođača cijevi. Lomovi koji nisu izvedeni savijanjem izvode se ugradnjom standardnih koljena od 11°, 22°, 30°,  45° ili 90°. U stavci je također uključen raznos uzduž rova, spuštanje u rov, kao i sav brtveni materijal i materijal za izradu spojeva (elektrospojnice, elektrolukovi). Cijevi se polažu na pripremljenu posteljicu u rovu tako da po cijeloj svojoj dužini leže na rastresitoj podlozi. Spajanje, brtvljenje i polaganje cijevi izvoditi strogo prema uputama proizvođača cijevi. Stavkom je obuhvaćena nabava, utovar, transport, istovar sa slaganjem i zaštitom prema uputama isporučitelja te kompletan materijal i rad na montaži cijevi. </t>
  </si>
  <si>
    <t>Punuditelj je obvezan ispuniti naziv proizvođača cijevi, tip cijevi i zemlju porijekla cijevi.</t>
  </si>
  <si>
    <t>Proizvođač: __________________</t>
  </si>
  <si>
    <t>Tip: _________________</t>
  </si>
  <si>
    <t>Zemlja porijekla: ________________</t>
  </si>
  <si>
    <t xml:space="preserve">Nabava, dobava i ugradnja materijala potrebnog za izvedbu betonskih ukruta iz betona klase C16/20 na lomovima trase, podzida u komorama (betonski podložni blokovi ispod fazona i zasuna). U stavku je uključena i nabava te dobava materijala za oplatu, izrada i postavljanje te skidanje oplate te sav preostali rad i materijal.
</t>
  </si>
  <si>
    <t>A.1.8.</t>
  </si>
  <si>
    <t>Ispitivanje provodi akreditrani laboratorij prema zahtijevima norme HRN EN ISO/IEC 17025:2007, a sukladno postupku ispitivanja danom u HRN EN 805:2005. U stavci su obuhvaćeni svi potrebni radovi, materijali, pomagala i transporti za kompletno ispitivanje sve do konačne uspješnosti.</t>
  </si>
  <si>
    <t xml:space="preserve">Pranje i dezinfekcija cjevovoda prema postupku opisanom u programu kontrole i osiguranja kvalitete te prema uputama sanitarne inspekcije. U jediničnu cijenu uključena je nabava i dobava vode te odgovarajućih sredstava za pranje i dezinfekciju, kao i sav preostali rad i materijal potreban za kompletno dovršenje pranja i dezinfekcije cjevovoda.
</t>
  </si>
  <si>
    <t>PRANJE I DEZINFEKCIJA CJEVOVODA</t>
  </si>
  <si>
    <t>TLAČNO ISPITIVANJE</t>
  </si>
  <si>
    <t>Izvedba spoja priključnog cjevovoda na postojeći AC cjevovod DN 250. U jediničnu cijenu treba uključiti kompletnu izvedbu priključka priključnog cjevovoda na postojeći cjevovod, obradu spoja nove cijevi. U stavci je uključen sav potreban spojni i brtveni materijal, te mehanizacija i pronalaženje lokacije postojećeg cjevovoda.</t>
  </si>
  <si>
    <t>ZAVRŠNI RADOVI</t>
  </si>
  <si>
    <t>IZRADA PRESPOJA NA POSTOJEĆI VODOOPSKRBNI CJEVOVOD</t>
  </si>
  <si>
    <t>Obračun po komadu kompletno izvedenog prespoja.</t>
  </si>
  <si>
    <t>UGRADNJA TRAKE ZA OZNAČAVANJE I DETEKCIJU PLASTIČNIH CJEVOVODA</t>
  </si>
  <si>
    <t>Nabava, doprema i ugradnja trake za označavanje i detekciju plast. cjevovoda s ugrađenim vodičem. Ugrađuje se na sloj pijeska cca 30 cm iznad tjemena cijevi, slijedi paralelno cjevovod te se uvlači u zasunsko okno kako bi se omogućio eventualni priključak električne struje - napona potrebnog za olakšanu detekciju cjevovoda.</t>
  </si>
  <si>
    <t>Obračun po m¹ ugrađene trake za detekciju.</t>
  </si>
  <si>
    <t>LABARATORIJSKA ANALIZA UZORKA VODE</t>
  </si>
  <si>
    <t>Uzimanje uzorka, analiziranje i ispitivanje kvalitete vode za potrebe tehničkog pregleda.</t>
  </si>
  <si>
    <t>Obračun po kompletu analize.</t>
  </si>
  <si>
    <t>REKAPITULACIJA TROŠKOVA - GRAĐEVINSKI RADOVI</t>
  </si>
  <si>
    <t xml:space="preserve">A.1.1.  </t>
  </si>
  <si>
    <t xml:space="preserve">A.1.2.  </t>
  </si>
  <si>
    <t xml:space="preserve">A.1.3.  </t>
  </si>
  <si>
    <t xml:space="preserve">A.1.4.  </t>
  </si>
  <si>
    <t xml:space="preserve">A.1.5. </t>
  </si>
  <si>
    <t xml:space="preserve">A.1.6. </t>
  </si>
  <si>
    <t xml:space="preserve">A.1.7. </t>
  </si>
  <si>
    <t>B.1.</t>
  </si>
  <si>
    <t>VAŽNO ! 
1. Obaveza je ponuđača da osigura isporuku svih armatura, fazonskih komada i pojedinačnih prirubnica s priključnim mjerama i bušenjem prirubnica prema istim standardima, tako da svi prirubnički spojevi budu kompatibilni zavisno o radnim  tlakovima na pojedinom objektu.             
2. Ponuđač mora u cijenu stavke pojedine pozicije dobave vodovodnog materijala  (armature, fazonski komadi, lukovi, cijevi i dr.) i pogonskih agregata uključiti i cijenu  isporuke komplet spojnog materijala iz prokroma (vijci, matice, podloške i sl.), te  gumenih ili drugih brtvila (brtve, prsteni i sl.) prema odgovarajućem radnom pritisku. 
3. Cijene koje se odnose na materijal i  opremu u sebi trebaju sadržavati: 
- vrijednost opreme i materijala s troškovima transporta i osiguranja do gradilišne deponije  
- cijena obuhvaća i sav potrebni spojni, brtveni i ostali materijal za postavljanje pojedine opreme i materijala u položaj za upotrebu i ispravno funkcioniranje 
- za uvoznu opremu cijena treba sadržavati i carinu 
- izvoditelj radova treba izvršiti kontrolna ispitivanja unutarnjeg tlaka preko akreditiranog laboratorija za tu metodu ispitivanja, za sve vodovodne cijevi i priključke.  Uzimanje uzoraka izvršiti po naputku metode ispitivanja obavezno uz prisustvo nadzornog inženjera. Vrši se po jedno ispitivanje za svaku vrstu materijala i za svaki profil  i to iz prve dopreme materijala na gradilište, kako bi se rezultati dobili  prije same ugradnje cijevi. 
- certifikate za materijal i opremu, te priručnike za montažu opreme, održavanje i servisiranje (na jeziku zemlje proizvođača opreme i prijevod na hrvatski jezik). 
- garancijske listove.</t>
  </si>
  <si>
    <t>B.1.1.</t>
  </si>
  <si>
    <t>HIDROSTANICA</t>
  </si>
  <si>
    <t xml:space="preserve">Nabava, dobava, doprema i ugradnja dvodijelnog vodotijesnog poklopca za natkrivanje otvora svijetlih dimenzija 1600x800 mm.  
Poklopac je opremljen:
- bravicom s univerzalnim ključem
- hidrauličkom zategom kao zaštitom od nekontroliranog zatvaranja (otvorenog) poklopca
- podložnom gumenom trakom 30x5 mm za osiguranje pune vodo- i plinotijesnosti
- inox spojnim materijalom
Poklopac je u cijelosti izrađen od inox materijala Č.4580 (AISI304) s tvorničkim jetkanjem u kupelji i naknadnom pasivizacijom.
Ugradnja sve prema uputama proizvođača. </t>
  </si>
  <si>
    <t xml:space="preserve">Nabava, dobava, doprema i ugradnja vodotijesnog poklopca za natkrivanje otvora svijetlih dimenzija 800x800 mm.  
Poklopac je opremljen:
- bravicom s univerzalnim ključem
- hidrauličkom zategom kao zaštitom od nekontroliranog zatvaranja (otvorenog) poklopca
- podložnom gumenom trakom 30x5 mm za osiguranje pune vodo- i plinotijesnosti
- inox spojnim materijalom
Poklopac je u cijelosti izrađen od inox materijala Č.4580 (AISI304) s tvorničkim jetkanjem u kupelji i naknadnom pasivizacijom.
Ugradnja sve prema uputama proizvođača. </t>
  </si>
  <si>
    <t>Broj crpki: 3</t>
  </si>
  <si>
    <t>Nepovratni ventil: na tlačnoj strani</t>
  </si>
  <si>
    <t>Maksimalni radni tlak: 16 bara</t>
  </si>
  <si>
    <t>Raspon temperature medija: 5 - 60  ̊C</t>
  </si>
  <si>
    <t>Temperatura medija: 20  ̊C</t>
  </si>
  <si>
    <t>Frekvencija struje: 50 Hz</t>
  </si>
  <si>
    <t>Klasa (IEC 34-5): IP54</t>
  </si>
  <si>
    <t>Osnovni zahtjevi za hidrostanicu:</t>
  </si>
  <si>
    <t>Nazivna snaga (P2): 11 kW</t>
  </si>
  <si>
    <t>Nazivni napon: 3 x 380-415 V</t>
  </si>
  <si>
    <t>Ulaz crpke: DN 200</t>
  </si>
  <si>
    <t>Izlaz crpke: DN 200</t>
  </si>
  <si>
    <t>Ugrađene crpke su vertikalne, in-line crpke s patronskim mehaničkim brtvama, frekventno reguliranim motorima klase energetske efikasnosti IE5 i ugrađenom termičkom zaštitom, s  hidraulikom izrađenom iz nehrđajućeg čelika.</t>
  </si>
  <si>
    <t>Uz hidrostanicu isporučiti i:
- izjavu o sukladnosti 
- certifikat o zdravstvenoj ispravnosti opreme koja dolazi u kontakt s pitkom vodom izdan od zavoda za javno zdravstvo</t>
  </si>
  <si>
    <t>Puštanje u pogon hidrostanice treba biti izvedeno od strane servisa ovlaštenog od proizvođača.</t>
  </si>
  <si>
    <t>Ispred i iza crpki se nalaze zasuni, a iza svake crpke se nalazi i nepovratni ventil.</t>
  </si>
  <si>
    <t>Pribor za ugradbu: Komplet s vijcima, maticama, s tiplama za ugradbu u beton od nehrđajućeg čelika: A2</t>
  </si>
  <si>
    <t>Crpka ima vanjsko kućište koje osigurava stalno hlađenje motora preko dizanog medija</t>
  </si>
  <si>
    <t>Nazivna snaga:                    300W</t>
  </si>
  <si>
    <t>Materijali:</t>
  </si>
  <si>
    <t>Zatvarač vođen po cijeloj dužini, plastične vodilice klina</t>
  </si>
  <si>
    <t>Plastični klizni prsteni u brtvenici</t>
  </si>
  <si>
    <t>Završno ispitivanje ventila, tlak i funkcija po EN 12266</t>
  </si>
  <si>
    <t>DVGW Certifikat, KTW Certifikat za pitku vodu</t>
  </si>
  <si>
    <t>Uvjerenje HR Zavoda za javno zdravstvo o prikladnosti korištenja za pitku vodu</t>
  </si>
  <si>
    <t>Hrvatski certifikat o sukladnosti izdan od ovlaštene tvrtke</t>
  </si>
  <si>
    <t>Stavka obuhvaća rad, te kompletni spojni i brtveni materijal. Također stavka obuhvaćaju izolacijske tuljke i izolacijske podložne pločice na mjestima kontakta dijelova iz inox-a (vijci) s dijelovima iz GGG 40.</t>
  </si>
  <si>
    <t>Obračun po kompletu ugrađene armature.</t>
  </si>
  <si>
    <t>- Nominalni tlak: PN 16</t>
  </si>
  <si>
    <t>- Dimenzije prirubnica prema DIN EN 1092-2, DI, tip 21, PN 16</t>
  </si>
  <si>
    <t>- tijelo, poklopac i zatvarač od nodularnog lijeva (EN-JS 1030 (GGG-40)</t>
  </si>
  <si>
    <t xml:space="preserve">- zatvarač u cjelosti vuklaniziran gumom EPDM s anti-batkerijskim higijenskim certifikatom prema DVGW-W 270 </t>
  </si>
  <si>
    <t>- vreteno nehrđajući čelik (min. 13% Cr. - 1.4021)</t>
  </si>
  <si>
    <t>- matica vretena od mjedi</t>
  </si>
  <si>
    <t>- spojni vijčani materijal od nehrđajućeg čelika A2-70</t>
  </si>
  <si>
    <t>Zaštita od korozije:</t>
  </si>
  <si>
    <t>- površinska zaštita iznutra i izvana epoksidni premaz, boja plava, RAL 5005, RAL certifikat (jaka antikorozivna zaštita prema GSK sustavu kvalitete, 250 µm)</t>
  </si>
  <si>
    <t>Brtvljenje vretena pomoću 3 O-prstena, ne zahtijeva održavanje s niskim okretnim momentima i garancijom od 2.500 ciklusa otvaranja/zatvaranja kod punog radnog tlaka od 16 bara prema EN 1074-2</t>
  </si>
  <si>
    <t>Mogućnost zamjene brtvenice dok se zasun nalazi pod punim radnim tlakom od 16 bara prema EN 1074-2</t>
  </si>
  <si>
    <t>Stavka uključuje i dobavu, transport i ugradnju komunikacijskog modula za povezivanje s PLC-om.</t>
  </si>
  <si>
    <t>Nazivni tlak:  PN10</t>
  </si>
  <si>
    <t>Osnovni zahtjevi:</t>
  </si>
  <si>
    <t xml:space="preserve"> DN250</t>
  </si>
  <si>
    <t xml:space="preserve"> DN200</t>
  </si>
  <si>
    <t>Zaštita od korozije: 
 - unutarnja i vanjska:  Epoksy premaz  250 µm</t>
  </si>
  <si>
    <t>Obračun po kompletu ugrađene drenažne crpke.</t>
  </si>
  <si>
    <t>Obračun po kompletu ugrađene hidrostanice.</t>
  </si>
  <si>
    <t>Nazivni tlak: PN16</t>
  </si>
  <si>
    <t>Nabava, transport i ugradba gumenih kompenzatora koji se ugrađuju na ulazu i izlazu iz hidrostanice radi sprječavanja naprezanja u cjevovodu uslijed nejednolikog slijeganja objekta i cjevovoda s prigušenjen zvuka.</t>
  </si>
  <si>
    <t>Ugradbena duljina: 130 mm s prirubnicom</t>
  </si>
  <si>
    <t>DN 200, PN 16</t>
  </si>
  <si>
    <t>ARMATURE I FAZONSKI KOMADI</t>
  </si>
  <si>
    <t xml:space="preserve">ARMATURE I FAZONSKI KOMADI – ukupno: </t>
  </si>
  <si>
    <t>6.1.</t>
  </si>
  <si>
    <t>Dobava, doprema i uskladištenje fazonskih komada izrađenih od nodularnog lijeva prema DIN 1693 i DIN 28610 s epoksidnom zaštitom prema DIN 30677-T2 za tlačno spajanje cijevi za radni tlak od 16 bara, sve prema specifikacijama, tehničkim karakteristikama i nacrtima iz ovog projekta. U stavci su obračunati fazonski komadi koji se ugrađuju za podzemnu ugradnju. Stavka obuhvaća sve radove kao i nabavu spojnog i brtvenog materijala prema iskazu.
Sve u skladu sa:
- HRN EN 545:2010
- HRN EN 1074-1:2002
- HRN EN 1074-2:2002
- HRN EN 1074-2:2002/A1:2008
- HRN EN 1074-3:2002
- HRN EN 1074-4:2002
- HRN EN 1074-5:2002
Uz armature i fazonske elemente potrebno je priložiti:
- Tvorničko jamstvo u trajanju od 5 godina.
- DVGW odobrenje
- Certifikat za izradu odljevaka prema DIN EN 1563
- Certifikat GSK za površinsku zaštitu
- Tehnički katalozi na hrvatskom jeziku
- Svjedodžba o sukladnosti s hrvatskim normama
- Potvrda o zdravstvenoj ispravnosti materijala od Hrvatskog zavoda za javno zdravstvo</t>
  </si>
  <si>
    <t>6.2.</t>
  </si>
  <si>
    <t>Dobava, transport i ugradba montažno-demontažnog komada PN16, nodularni lijev.</t>
  </si>
  <si>
    <t>6.3.</t>
  </si>
  <si>
    <t>6.4.</t>
  </si>
  <si>
    <t>FF-komad s prirubnicama, PN16, nodularni lijev. Uključena nabava, doprema i ugradnja.</t>
  </si>
  <si>
    <t xml:space="preserve"> - DN 250, PN16, L=235-285 mm</t>
  </si>
  <si>
    <t xml:space="preserve"> - DN 200, L=800 mm</t>
  </si>
  <si>
    <t xml:space="preserve"> - DN 200, L=1000 mm</t>
  </si>
  <si>
    <t>6.5.</t>
  </si>
  <si>
    <t xml:space="preserve"> - DN 200, PN16, L=220 mm</t>
  </si>
  <si>
    <t xml:space="preserve"> - DN 250, L=700 mm</t>
  </si>
  <si>
    <t>FF-komad sa zidnom prirubnicom, PN16, nodularni lijev. Uključena nabava, doprema i ugradnja.</t>
  </si>
  <si>
    <t>6.6.</t>
  </si>
  <si>
    <t>Spojnica NL/PEHD, DN 200/200, PN16, nodularni lijev. Uključena nabava, doprema i ugradnja.</t>
  </si>
  <si>
    <t>U-BS univerzalna spojnica NL/AC, DN 250, PN16, nodularni lijev. Uključena nabava, doprema i ugradnja.</t>
  </si>
  <si>
    <t xml:space="preserve"> - DN 250/200</t>
  </si>
  <si>
    <t>B.1.2.</t>
  </si>
  <si>
    <t>B.1.3.</t>
  </si>
  <si>
    <t>B.1.4.</t>
  </si>
  <si>
    <t xml:space="preserve">Temperatura okoline:
- Odvojena verzija: –20 do 70 °C;
- Kompaktna verzija: –20 do 60 °C 
- Procesna temperatura:  –6 do 70 °C </t>
  </si>
  <si>
    <t>Vodljivost: &gt;5 μS / cm
Verifikacija prema OIML R49 tip 'P' zahtjevima – kontinuirano samo-provjeravanje senzora i transmitera da bi se osigurala najveća točnost i odlične performanse na dugi  vremenski period</t>
  </si>
  <si>
    <t>- NAMUR dijagnostika - opsežna dijagnostika kategorizirana prema NAMUR NE107 klasifikaciji za jasnu dijagnostičku indikaciju</t>
  </si>
  <si>
    <t xml:space="preserve">Uvjeti montaže:
- Tip FER - ravni dio 0xD prije mjerača ( nije potreban umirujući dio), 0xD iza mjerača ( nije potreban umirujući dio).
</t>
  </si>
  <si>
    <t xml:space="preserve">-  mjerenje protoka u oba smjera
- zaštita senzora IP68 (moguće ga je direktno zakopati u zemlju, 
  bez potrebe za skupim šahtama)
- zaštita transmitera IP67
- standardna točnost 0,4% (opcionalno 0,2%)
- izlaz: 4 – 20 mA + HART
- maksimalna dužina signalnog kabela: 200 m
- pregledni display (sa NAMUR dijagnostikom)    
- dijametari od DN40 – DN2200
- 3 konfigurabilna impulsna i alarmna izlaza
</t>
  </si>
  <si>
    <t>Nabava, doprema i instalacija H 5000 Data loger sofrel softvera za daljinsko očitavanje i mjerenje potrošnje.  U cijenu uključeno i osposobljavanje zaposlenika za korištenje.</t>
  </si>
  <si>
    <t>Tehničke karakteristike:</t>
  </si>
  <si>
    <t xml:space="preserve">- Sustav bez vijaka za otvaranje radi jednostavnog pristupa SIM kartici i bateriji
- Dimenzije: H 261 x Š 155 mm
- Težina: 1,1 kg
- Radna temperatura: od -20 ° C do + 55 ° C
-Temperatura skladištenja: -25 ° C do + 70 ° C
- Vodootpornost: pojačana IP68 certifikacija (100 dana ispod 1 metra vode)
</t>
  </si>
  <si>
    <t xml:space="preserve">Napajanje: 
- Napajanje pomoću unutarnje litijske baterije: Standardna baterija: do 5 godina trajanja baterije, baterija velikog kapaciteta: do 10 godina života
Napajanje iz vanjskog izvora (samo FLEX verzija) *:
- Fotonaponske ćelije, mrežno napajanje, mikro turbine ili komplet baterija
- Ulazni napon: 5-30VDC - Potrebna snaga: 3W - Podizna struja: 3A
</t>
  </si>
  <si>
    <t>- Vrste priključaka:  Vodootporni priključci prema vojnim standardima</t>
  </si>
  <si>
    <t>Obračun po kompletu ugrađene opreme.</t>
  </si>
  <si>
    <t>OSTALI RADOVI</t>
  </si>
  <si>
    <t>Obračun po kompletu opreme.</t>
  </si>
  <si>
    <t>INSPEKCIJSKA KAMERA</t>
  </si>
  <si>
    <t>Karakteristke:</t>
  </si>
  <si>
    <t xml:space="preserve">OSTALI RADOVI – ukupno: </t>
  </si>
  <si>
    <t>Obračun po komadu ispitanog okna.</t>
  </si>
  <si>
    <t>Vodonepropusno ispitivanje zasunskih okana u skladu s HRN - EN 1610.</t>
  </si>
  <si>
    <t>VODONEPROPUSNO ISPITIVANJE ZASUNSKIH OKANA</t>
  </si>
  <si>
    <t>REKAPITULACIJA TROŠKOVA - STROJARSKI RADOVI</t>
  </si>
  <si>
    <t>REKAPITULACIJA TROŠKOVA - PROCRPNICA GORICA</t>
  </si>
  <si>
    <t>Osnovne karakteristike:
- Ugrađeni MPEG-4 digitalni video snimač
- Snapshot funkcija
- Uključuje brojač metara
- Uključuje punjač baterije i status displej</t>
  </si>
  <si>
    <t>Kamera je opremljena samopomičnom glavom.</t>
  </si>
  <si>
    <t>Nabava i doprema inspekcijske kamere za vodovod tipa FiberCam+.  U cijenu uključeno i osposobljavanje zaposlenika za korištenje.</t>
  </si>
  <si>
    <t>Zahvaljujući velikim kotačima i ručkama koje se mogu uvući, kamera se može lako transportirati. Navoj od 60 metara kabela se može ukloniti i opremljen je sa kočnicom u cilju smanjenja neželjenog odmotavanja.</t>
  </si>
  <si>
    <t>Tehničke specifikacije:
- Glava kamere: 55 mm x 70 mm, 78 mm x 110 mm 
- Promjer cijevi: 70-300 mm
- Potisni kabel: 60 m optičkog potisnog kabela (9 mm) na vitlu</t>
  </si>
  <si>
    <t>TESARSKI RADOVI</t>
  </si>
  <si>
    <t>OPLATA ROVA</t>
  </si>
  <si>
    <t xml:space="preserve">OPLATA DONJIH PLOČA </t>
  </si>
  <si>
    <t>OPLATA ZIDOVA</t>
  </si>
  <si>
    <t>OPLATA GORNJIH PLOČA</t>
  </si>
  <si>
    <t>TESARSKI RADOVI - UKUPNO:</t>
  </si>
  <si>
    <t>BETONSKI I ARMIRANOBETONSKI RADOVI</t>
  </si>
  <si>
    <t>BETONSKA PODLOGA ISPOD DONJE PLOČE</t>
  </si>
  <si>
    <t xml:space="preserve">AB DONJA PLOČA </t>
  </si>
  <si>
    <t>AB ZIDOVI</t>
  </si>
  <si>
    <t>AB GORNJA PLOČA</t>
  </si>
  <si>
    <t xml:space="preserve">Nabava, dobava i ugradnja betona za pad u crpnoj stanici i zasunskom oknu. Beton C16/20, XC2 debljine 3–7 cm armiran s pocinčanom rabic mrežom. Gornju površinu dobro zagladiti. Stavka obuhvaća beton i rabic mrežu. </t>
  </si>
  <si>
    <t>CEMENTNA GLAZURA ZA ZAŠTITU HIDROIZOLACIJE GORNJE PLOČE</t>
  </si>
  <si>
    <t>BETON ZA ZAŠTITU HIDROIZOLACIJE DONJE PLOČE</t>
  </si>
  <si>
    <t>BETON ZA PAD</t>
  </si>
  <si>
    <t>BETONSKE UKRUTE I OSLONCI CJEVOVODA</t>
  </si>
  <si>
    <t>ARMATURA</t>
  </si>
  <si>
    <t>OBNOVA PROPUSTA I KANALA</t>
  </si>
  <si>
    <t>Obračun po m'.</t>
  </si>
  <si>
    <t>BETONSKI I ARMIRANOBETONSKI RADOVI - UKUPNO:</t>
  </si>
  <si>
    <t>IZOLATERSKI RADOVI</t>
  </si>
  <si>
    <t>HIDROIZOLACIJA OTVORA ZA PROLAZ CIJEVI</t>
  </si>
  <si>
    <t xml:space="preserve">Nabava, dobava i izvedba hidroizolacije na mjestu prolaza cijevi kroz zid crpne stanice i zasunskog okna debljine d=25 cm . Kod naknadno ugrađenih cijevi izraditi utor cca 4×4 cm i ispuniti kitom, a ostatak ispuniti sitnozrnatim betonom. </t>
  </si>
  <si>
    <t>Obračun po komadu izoliranog prolaza kroz zid.</t>
  </si>
  <si>
    <t>UNUTARNJA HIDROIZOLACIJA</t>
  </si>
  <si>
    <t>VODONEPROPUSNA BUBREĆA TRAKA</t>
  </si>
  <si>
    <t>IZOLATERSKI RADOVI - UKUPNO:</t>
  </si>
  <si>
    <t>BRAVARSKI RADOVI</t>
  </si>
  <si>
    <t>LJESTVE ZA ULAZAK U CRPNU STANICU</t>
  </si>
  <si>
    <t>VODOTIJESNI POKLOPAC 1600x800 mm</t>
  </si>
  <si>
    <t>VODOTIJESNI POKLOPAC 800x800 mm</t>
  </si>
  <si>
    <t>REŠETKASTO GAZIŠTE</t>
  </si>
  <si>
    <t>VENTILACIJSKA CIJEV</t>
  </si>
  <si>
    <t>PENJALICE</t>
  </si>
  <si>
    <t>BRAVARSKI RADOVI - UKUPNO:</t>
  </si>
  <si>
    <t>MONTAŽNI RADOVI</t>
  </si>
  <si>
    <t>VODOVODNE CIJEVI</t>
  </si>
  <si>
    <t>MONTAŽNI RADOVI - UKUPNO:</t>
  </si>
  <si>
    <t>ZAVRŠNI RADOVI - UKUPNO:</t>
  </si>
  <si>
    <t>IGLIČASTI VENTIL SA ELEKTROMOTORNIM POGONOM</t>
  </si>
  <si>
    <t xml:space="preserve">Dobava, transport i montaža igličastog ventila za pitku vodu s elektromotornim pogonom AUMA TIP SAR kao TiS model F500 ili jednakovrijedan
</t>
  </si>
  <si>
    <t xml:space="preserve">Materijali:
- tijelo nodularni ljev GJS 400
- vodilica klipa specijalna mjed (2.0401.30)
- poluga reduktora nehrđajući lijevani čelik AISI 304
- klip nehrđajući lijevani čelik AISI 304
- osovina, poluga, vijci nehrdajuci lijevani celik AISI 304
- brtve NBR/EPDM
</t>
  </si>
  <si>
    <t>- Zaštita od korozije  epoksidni premaz 250 μm
- Boja RAL 5005,PLAVA 
- Natpisna plocica na engleskom
- Tip radnog pogona mehanizam s vretenom
- Radni element Auma elektro pogon
- Položaj reduktora s desne strane u odnosu na protok
- Završno ispitivanje ventila na tlak i funkciju po DIN 3230 p. 4</t>
  </si>
  <si>
    <t xml:space="preserve">Karakteristike:
- Nominalni tlak: PN 16
- Izvedba: sa cilindrom s prorezima
- Prirubnice: B EN 1092-2, PN16, DG, tip 21
</t>
  </si>
  <si>
    <t xml:space="preserve">Karakteristike elektromotora:
- AUMA elektro pogon SAR 
- Izvedba NORM
- Izlaz F10-B1 ISO 5210
- Napajanje 3-fazna struja
- Dimenzioniran za učestali rad S4-25%, regulacijski
- Napon -frekvencija 400 V - 50 Hz sa termokontaktom 
- Nazivna struja motora najviše 9A
- Momentni prekidači 1NO+1NC po smjeru
- Granični prekidači 1NO+1NC po smjeru
- RWG analognog izlaza 4 ÷ 20 mA
- Mehanička zaštita IP 68
-Krajnje i momentne sklopke za smjerove otvaranja i zatvaranja
-Samoregulirajući PTC grijači protiv kondenzacije
</t>
  </si>
  <si>
    <t xml:space="preserve"> DN250, l=450 mm</t>
  </si>
  <si>
    <t>Pogonski element: s ručnim kolom ili elektropogon</t>
  </si>
  <si>
    <t xml:space="preserve"> DN200, (kratki - F4), l=230 mm, s ručnim kolom</t>
  </si>
  <si>
    <t xml:space="preserve"> DN200, (kratki - F4), l=230 mm, s elektromotorom</t>
  </si>
  <si>
    <t xml:space="preserve"> DN250, (kratki - F4), l=450 mm, s elektromotorom</t>
  </si>
  <si>
    <t xml:space="preserve">Napajanje:
- Izmjenično: 85 to 265 V AC @ &lt;7 VA; Niski napon: 24 V DC +/-30% </t>
  </si>
  <si>
    <t>Dobava, transport i ugradba magnetno induktivnog mjerača protoka odvojene izvedbe.</t>
  </si>
  <si>
    <t>OPĆENITO</t>
  </si>
  <si>
    <t>CIJEVNI RAZVOD IZ NEHRĐAJUĆEG ČELIKA</t>
  </si>
  <si>
    <t>POTOPNA CRPKA (DRENAŽNA)</t>
  </si>
  <si>
    <t xml:space="preserve">PRIRUBNIČKI ZASUNI </t>
  </si>
  <si>
    <t xml:space="preserve">Dobava, transport i montaža prirubničkog zasuna za pitku vodu  opremljen ručnim kolom ili elektromotorom, kratke izvedbe.
</t>
  </si>
  <si>
    <t>MJERAČ PROTOKA</t>
  </si>
  <si>
    <t>NEPOVRATNI VENTIL - NAVOJNI 5/4"</t>
  </si>
  <si>
    <t>GUMENI KOMPENZATOR</t>
  </si>
  <si>
    <t>FAZONSKI KOMADI</t>
  </si>
  <si>
    <t>TVORNIČKI IZRAĐENI KOMADI IZ NEHRĐAJUĆEG ČELIKA</t>
  </si>
  <si>
    <t>U cijenu je uključena i dobava i ugradnja kabela između sonde i transmitera od minimalno 10m.</t>
  </si>
  <si>
    <t xml:space="preserve"> DN150, (kratki - F4), l=210 mm, s elektromotorom</t>
  </si>
  <si>
    <t xml:space="preserve"> - Dv 40 mm</t>
  </si>
  <si>
    <t>J.MJ.</t>
  </si>
  <si>
    <t>KOL.</t>
  </si>
  <si>
    <t>J.CIJENA</t>
  </si>
  <si>
    <t>UKUPNO</t>
  </si>
  <si>
    <t>NN NAPAJANJE</t>
  </si>
  <si>
    <t>Dobava, doprema, montaža i spajanje samostojećeg mjernog ormara SPMO (pripadnu mjernu opremom isporučuje HEP). Samostojeći ormar - plastično kućište lP 55, t + unutrašnja vrata  + postolje  + plastična montažna ploča PMB  + podna ploča + ručica za polucilindar + polucilindar brava (tipska HEP). Oprema u ormaru prema tipizaciji OMM i standardu  HRN EN 61439</t>
  </si>
  <si>
    <t>kpl.</t>
  </si>
  <si>
    <t xml:space="preserve">Dobava, polaganje i spajanje kabela između samostojećeg mjernog ormara +SPMO i razdjelnika crpne stanice +GRO. Kabel mora biti označen oznakama sukladno električnoj shemi - limene pločice ili sl. </t>
  </si>
  <si>
    <t xml:space="preserve">NYY 5X16 mm2   </t>
  </si>
  <si>
    <t>m</t>
  </si>
  <si>
    <t xml:space="preserve">Dobava, doprema i ugradnja zaštitne pocinčane cijevi 2" duljine 2 m za zaštitu kabela od SPMO do ulaska u zemlju </t>
  </si>
  <si>
    <t>Dobava, doprema i ugradnja zaštitne  cijevi PVC 160 mm za zaštitu kabela ispod prometnih površina</t>
  </si>
  <si>
    <t xml:space="preserve">m </t>
  </si>
  <si>
    <t>Dobava i polaganje u rov, PVC trake upozorenja ENERGETSKI KABEL</t>
  </si>
  <si>
    <t>Troškovi priključenja na niskonaponsku mrežu, zakupljena snaga 35 kW</t>
  </si>
  <si>
    <t>ELEKTROTEHNIČKE INSTALACIJE UZ PROCRPNICU</t>
  </si>
  <si>
    <t>Dobava, polaganje i spajanje kabela prema sljedećoj specifikaciji. Kabeli se  uvlače u zaštitne cijevi ili polažu na kabelsku policu. Kabeli moraju biti označeni oznakama sukladno električnoj shemi – limene pločice ili sl:</t>
  </si>
  <si>
    <t>NYY 5x10</t>
  </si>
  <si>
    <t>NYY 5x2,5</t>
  </si>
  <si>
    <t>NYY 3x2,5</t>
  </si>
  <si>
    <t>NYY 4x1,5</t>
  </si>
  <si>
    <t>NYY 3x1,5</t>
  </si>
  <si>
    <t>YSLY 3x1,5</t>
  </si>
  <si>
    <t>LiYCY 18x1</t>
  </si>
  <si>
    <t>LiYCY 7x1</t>
  </si>
  <si>
    <t>LiYCY 4x1</t>
  </si>
  <si>
    <t>LiYCY-TP 2x2x1</t>
  </si>
  <si>
    <t>S/FTP Cat6</t>
  </si>
  <si>
    <t>Dobava, montaža i spajanje instalacijskih nadgradnih priključnica</t>
  </si>
  <si>
    <t xml:space="preserve">Priključnica 5p, 16A, 400V, IP67, </t>
  </si>
  <si>
    <t>Dvostruka priključnica shuko n/ž, IP65, 230VAC, 16A</t>
  </si>
  <si>
    <t>Dobava, montaža i spajanje svjetiljki</t>
  </si>
  <si>
    <t>Nadgradna svjetiljka LED 24W, 3800 lm, 4000 K, IP65 sa polikarbonatnim difuzorom i inox kopčama
oznaka u nacrtu S1</t>
  </si>
  <si>
    <t>Nadgradna svjetiljka LED 25W, 2500 lm, 4000 K, IP67
oznaka u nacrtu S2</t>
  </si>
  <si>
    <t>Protupanična svjetiljka, nadgradna, sa piktogramom prema nacrtu, 190 lm 3,5 W, IP65, pripravni / trajni spoj, autonamija 3h, sa autotest funkcijom
oznaka u nacrtu P1</t>
  </si>
  <si>
    <t xml:space="preserve">Dobava, montaža i spajanje plovne sklopke s preklopnim kontaktom, sa 20 m kabela, uključujući sav potreban montažni pribor. </t>
  </si>
  <si>
    <t xml:space="preserve">Dobava, montaža i spajanje osjetnika tlaka za pitku vodu 0-10 bar, 4-20 mA, za montažu na mjerni priključak na cijevi, uključujući spojnu kutiju </t>
  </si>
  <si>
    <t>Dobava, montaža i spajanje induktivnog osjetnika za detekciju otvaraja poklopca okna, uključujući spojnu kutiju i montažni pribor</t>
  </si>
  <si>
    <t xml:space="preserve">Električko spajanje namontirane opreme: </t>
  </si>
  <si>
    <t>Razdjelno-upravljački ormar predgotovljene stanice za povišenje tlaka cca 33 kW  na +GRO (napajanje i signali)</t>
  </si>
  <si>
    <t>Drenažna crpka sa vlastitim kabelom do 1 kW</t>
  </si>
  <si>
    <t>Elektromotorni pogon ventila, sa 3-faznim pogonskim motorom do 4 kW i pripadajućim signalima</t>
  </si>
  <si>
    <t>Elektromagnetski protokomjer vode (sonda i pripadajući transmiter - odvojena izvedba)</t>
  </si>
  <si>
    <t>Dobava i postavljanje plastificiranih SAPA cijevi DN20-DN60 za zaštitu kabela od mehaničkih oštećenja.</t>
  </si>
  <si>
    <t>Dobava i postavljanje tvrde samogasive plastične cijevi (TSPC) promjera DN 20 mm,  polaganje na obujmice po betonskim stropovima i zidovima, komplet sa obujmicama, vijcima i tiplama</t>
  </si>
  <si>
    <t>Dobava i montaža perforirane, pocinčane kabelske police niže specificiranih dimenzija i nosivosti s integriranom spojnicom i izjednačenjem potencijala, uključujući zidne ili stropne nosače.</t>
  </si>
  <si>
    <t>Stavkama je obuhvaćena dobava elemenata, doprema na gradilište, razmjeravanje, rezanje , priprema podloge za montažu i montaža elemenata.</t>
  </si>
  <si>
    <t>Za horizontalna i vertikalna skretanja te račvanja koristiti tipske tvorničke elemente. Spajanje izvoditi sa tipskim tvorničkim elementima. U dužnom metru staze uključeni su svi potrebni elementi, vijci i tiple, konzole, ovjesni pribor, a prema potrebnoj nosivosti!
kabele u  kanalima uredno složiti, a na vertikalnim spustevima propisno pričvrstiti.</t>
  </si>
  <si>
    <t>š x v = 100 x 60 mm; 
nosivost 0,9 kN/m kod razmaka nosača 1,5m</t>
  </si>
  <si>
    <t>Dobava i postavljanje PVC razvodne kutije u zaštiti IP 65, sa uvodnicama i rednim stezaljkama 12x2,5 mm2</t>
  </si>
  <si>
    <t xml:space="preserve"> </t>
  </si>
  <si>
    <t>Izvedba napojnih uzemljenja pocinčanih staza vodičem P-Y-16mm2</t>
  </si>
  <si>
    <t xml:space="preserve">Izrada izvedbenog projekta precrpnice i upravljanja od strane ovlaštenog inženjera elektrotehnike.
Projekt ažurirati tijekom izvedbe, a zadnja ažurna verzija se predaje investitoru  u 3 primjerka + CD (DWG i PDF datoteke), za potrebe tehničkog pregleda i budućeg održavanja građevine. Jednopolne sheme uložiti u vrata razdjelnika. </t>
  </si>
  <si>
    <t>Projektantski nadzor sukladno Zakonu o gradnji</t>
  </si>
  <si>
    <t>Troškovi pregleda građevine od strane glavnog projektanta prije davanja mišljenja, suglasnosti sukladno Pravilniku o tehničkom pregledu</t>
  </si>
  <si>
    <t>Puštanje u rad elektrotehničkih instalacija precrpnice, funkcionalno ispitivanje i obuka korisnika.   
Izrada protokola  te predaja investitoru. 
Izvršiti najmanje slijedeća ispitivanja i aktivnosti</t>
  </si>
  <si>
    <t>*</t>
  </si>
  <si>
    <t>podešenje bimetala el motora i izrada protokola o podešavanju,</t>
  </si>
  <si>
    <t>provjera podešavanja svih kontrolnih, upravljačkih, regulacionih i signalnih funkcija, sa izradom odgovarajućeg protokola o ispitivanju</t>
  </si>
  <si>
    <t>funkcionalno ispitivanje i</t>
  </si>
  <si>
    <t>izrada i predaja uputstva za rukovanje,</t>
  </si>
  <si>
    <t>obuka osoba zaduženih za rad</t>
  </si>
  <si>
    <t>Kompletno</t>
  </si>
  <si>
    <t>Funkcionalno ispitivanje elektro instalacije, izdavanje atesta i ispitnih protokola prema Tehničkim propisom za niskonaponske električne instalacije (NN RH 05/2010.) te odgovarajućom uporabom mjerne i ispitne opreme prema normi HRN HD 60364-6 i normama na koje ta norma upućuje</t>
  </si>
  <si>
    <t>UZEMLJENJE I IZJEDNAČENJE POTENCIJALA METALNIH MASA</t>
  </si>
  <si>
    <t>Dobava i polaganje plosnatog vodiča od nehrđajućeg čelika dimenzija 30  x 3,5 mm</t>
  </si>
  <si>
    <t>Dobava i polaganje okruglog vodiča od nehrđajućeg čelika D=8 mm</t>
  </si>
  <si>
    <t>Izvedba spoja plosnatog vodiča 30x3,5 mm na plosnati vodič 30x3,5 mm križnom spojnicom od nehrđajućeg čelika
Spoj  premazati bitumenom</t>
  </si>
  <si>
    <t>Izvedba sabirnice izjednačenja potencijala od plosnatog vodiča od nehrđajućeg čelika dimenzija 30  x 3,5 mm, duljine 500 mm, komplet sa dva zidna nosača</t>
  </si>
  <si>
    <t xml:space="preserve">Izvedba spoja plosnatog vodiča 30x3,5 mm na okrugli vodić D=8 mm križnom spojnicom od nehrđajućeg čelika
</t>
  </si>
  <si>
    <t xml:space="preserve">Izvedba spoja plosnatog vodiča 30x3,5 mm na metalne mase. </t>
  </si>
  <si>
    <t>Izvedba spoja okruglog vodiča od nehrđajućeg čelika D=8mm na metalne mase, stezaljkom za izjednačenje potencijala ili trakastom obujmicom za izjednačenje potencijala 23x0,3 mm, komplet sa stezaljkom</t>
  </si>
  <si>
    <t>Izvedba izjednačenja potencijala metalnih masa - premoštenje cijevnih prirubnica tipskom premosnicom</t>
  </si>
  <si>
    <t xml:space="preserve">Izvedba izjednačenja potencijala metalnih masa - premoštenje cjevovoda, penjalica, poklopaca i slično vodičem P/F-Y 16 mm2 komplet s odgovarajućim stopicama na oba kraja . </t>
  </si>
  <si>
    <t>Mjerenje specifičnog otpora tla te otpora uzemljenja, izrada izvještaja prema HRN EN 60364-6</t>
  </si>
  <si>
    <t>Ispitivanje neprekinutosti instalacije uzemljenje i izjednačenja potencijala, atest i otvaranje revizijske knjige</t>
  </si>
  <si>
    <t>GRAĐEVINSKI RADOVI UZ POSTAVLJANJE ELEKTROINSTALACIJA</t>
  </si>
  <si>
    <t>Trasiranje i iskop rova u terenu bez obzira na kategoriju za polaganje cijevi. Prosječnih dimenzija 0,4x0,9 m. Rov između SPMO i GRO, između GRO i crpne stanice, između crpne stanice i zasunskog okna. 
Obračun po dužnom metru rova</t>
  </si>
  <si>
    <t>Dobava, doprema i polaganje sitnog pijeska kao posteljice za kabel u rovu. Debljina posteljice 10 cm. Jedinična cijena stavke uključuje sav potreban rad, materijal i transporte  za kompletnu izvedbu. 
Obračun po dužnom metru rova koji se zapunjava.</t>
  </si>
  <si>
    <t>Dobava, doprema i postavljanje u kabelski rov sitnije jalovine kao zamjenskog materijala za zatrpavanje rova. Zatrpavanje sa zbijanjem izvesti do površine terena. Jedinična cijena stavke uključuje sav potreban rad, materijal i transporte za kompletnu izvedbu.
Obračun po dužnom metru zamjenskog materijala u sraslom stanju.</t>
  </si>
  <si>
    <t>Dobava i polaganje savitljive plastične cijevi Ø200 mm za zaštitu kabela od mehaničkih oštećenja. Polažu se  cijevi  između razvodnog ormara i procrpnice, te procrpnice i zasunskog okna .</t>
  </si>
  <si>
    <t>Izrada građevinskog prodora kroz zid crpne stanice i polaganje plastične cijevi Ø200 mm za prolaz kabela. Cijev učvrstiti i prodor brtviti vodotijesnim brtvenim materijalom, a odrezane rubove cijevi kao i spoj zida i rubova cijevi obraditi.</t>
  </si>
  <si>
    <t>Izrada betonskog temelja za razvodni ormar +GRO</t>
  </si>
  <si>
    <t>RAZVODNI ORMAR CRPNE STANICE +GRO
 I UPRAVLJANJE</t>
  </si>
  <si>
    <t xml:space="preserve">Dobava elemenata, ugradnja i ožičenje istih, ispitivanje, isporuka i montaža kompleta razvodnog ormara crpne stanice </t>
  </si>
  <si>
    <t xml:space="preserve">Svi kabeli se uvode s donje strane ormara, s tim da se brtvljenje izvodi originalnim kabelskim uvodnicama, a stupanj izvedene zaštite mora biti IP 54. Ploča u sebi sadrži sve potrebne sklopne, zaštitne i vezne elemente, a na prednjoj strani elemente upravljanja i signalizacije - sa odgovarajućim natpisnim pločicama. 
Kompletno ožičenje uređaja u ploči mora biti izvedeno tako da je omogućen prihvat na nadzorno upravljački sustav (NUS), sve prema popisu informacija koji je sastavni dio ove dokumentacije.
U razvodni ormar RCS treba ugraditi rasklopnu opremu te osigurati napajanje, upravljanje i prihvat na NUS uređaja, u skladu s shemom i opisom: 
</t>
  </si>
  <si>
    <t xml:space="preserve">Samostojeći el. razdjelnik za vanjsku primjenu,od samogasivog poliestera ojačnog staklenim vlaknima,  stupnja zaštite većeg od  IP54, IK10. 
El. razdjelnik je, sa punim vratima, bravicom za polucilindar, džepom za dokumentaciju,  montažnom pločom, unutarnjim vratima, krovićem, pločom za uvod kabela s donje strane te podnožjem visine 900 mm. Ukupnih dimenzija min 1250x1250(+900)x420 mm ( Š x V x D ), </t>
  </si>
  <si>
    <t>Četveropolna preklopka 40A, 1-0-2, mreža - agregat, za montažu na temeljnu ploču</t>
  </si>
  <si>
    <t>Niskonaponski kompaktni zaštitni prekidač, nazivne struje tijela prekidača 80A, nazivnog napona Ue=690V, četveropolni 4P, fiksne izvedbe, nazivne granične prekidne moći Icu=25kA kod 415V AC prema IEC/EN 60947-2 ili jednakovrijednom, sa termo-magnetskom zaštitnom jedinicom In=80A, podesiva Ir=(0.7-1.0) x In i naponskim okidačem 220-240 V, 50Hz.</t>
  </si>
  <si>
    <t>Niskonaponski kompaktni zaštitni prekidač, nazivne struje tijela prekidača 60A, nazivnog napona Ue=690V, četveropolni 4P, fiksne izvedbe, nazivne granične prekidne moći Icu=25kA kod 415V AC prema IEC/EN 60947-2 ili jednakovrijednom, sa termo-magnetskom zaštitnom jedinicom In=60A, podesiva Ir=(0.7-1.0) x In,  modulom  diferencijalne zaštite 300 mA</t>
  </si>
  <si>
    <t>Strujni mjerni transformator 60/5A</t>
  </si>
  <si>
    <t>Prenaponska KOMBI zaštita na dovodu napajanja TIP1+TIP2, četveropolna, 400VAC, nazivna odvodna struja 25/100kA, pomoćni kontakt,</t>
  </si>
  <si>
    <t xml:space="preserve">Gljivasto tipkalo za nužni isklop, otpuštanje zakretom, CRVENE boje, kontakt 1 x NC + 1xNO </t>
  </si>
  <si>
    <t>Priključnica 5P 63 A, za priključak mobilnog agregata</t>
  </si>
  <si>
    <t>tropolni relej za nadzor prisutnosti i redoslijed faza, s 2 preklopna kontakta, 230 V AC</t>
  </si>
  <si>
    <t>multifunkcijski uređaj za mjerenje i prikazivanje električkih parametara (napon, struja, snaga, radna energija, jalova energija, prividna energija, PF, THDi, THDU,  frekvencija, nesimetričnost, fazni kut)  s LCD panelom za prikazivanje mjerenih veličina,  komunikacijsko sučelje prema PLC-u</t>
  </si>
  <si>
    <t>elektronski termostat / hygrostat  za upravljanje ventilatorom i grijačem, kontakt NC + NO, 230 VAC, -40…80 °C, Hr 20…80%, komplet sa vanjskim temperaturnim senzorom</t>
  </si>
  <si>
    <t>Grijač sa ugrađenim ventilatorom 235W, 230V, 50Hz</t>
  </si>
  <si>
    <t>Ventilator sa zaštirnom rešetkom i protuprašnim filterom, 230V, 50Hz, min 105 m3/h</t>
  </si>
  <si>
    <t>Izlazna ventilatorska rešetka sa protuprašnim filterom</t>
  </si>
  <si>
    <t>Prikljuičnica sa zaštitnim kontaktom, 2P+E, nazivnog napona Un=250V AC, nazivne struje In= 16A;</t>
  </si>
  <si>
    <t>Svjetiljka za rasvjetu razdjelnika, sa mikrosklopkama za vrata</t>
  </si>
  <si>
    <t>Rastavljivi nosač osigurača 14 x 51 s rastalnim osiguračem 32A , 3p</t>
  </si>
  <si>
    <t xml:space="preserve">Kombinirani zaštitni prekidač, nazivne prekidne moći Icn=10kA prema IEC/EN 61009 ili jednakovrijedno, dvopolni 1P+ N, nazivne struje 16A, C krivulje, osjetljivosti 30mA, tip A; </t>
  </si>
  <si>
    <t>tropolni zaštitni magnetski motorski prekidač, sa podesivom termičkom zaštitom do 9A (prilagoditi odabranom motoru pogona ventila) i zadanom magnetskom zaštitom, nazivne granične prekidne moći Iq=50 kA u kategoriji AC-3 nazivnog napona 400/415 V, 50 Hz</t>
  </si>
  <si>
    <t xml:space="preserve">Tropolni sklopnik 3P,9 A u AC-3 do 440V, sa pomoćnim kontaktima 1NO+1NC, te upravljačkim naponom svitka 24V DC, sa zaštitom od prenapona kod isklopa svitka (RC član); </t>
  </si>
  <si>
    <t>mehanička blokada istovremenog uklopa za povezivanje dva sklopnika iz prethodne stavke</t>
  </si>
  <si>
    <t>RCD strujna zaštitna sklopka 4p, 40/0,3 A tip AC</t>
  </si>
  <si>
    <t>RCD strujna zaštitna sklopka 4p, 40/0,03 AC</t>
  </si>
  <si>
    <t>RCD strujna zaštitna sklopka 4p, 20/0,03 AC</t>
  </si>
  <si>
    <t xml:space="preserve">minijaturni automatski prekidač, C2A, 1P, DC (U≤500V)
Icu=10kA kod 415V AC prema IEC/EN 60947-2, </t>
  </si>
  <si>
    <t xml:space="preserve">minijaturni automatski prekidač, C6A, 1P, 
Icu=10kA kod 415V AC prema IEC/EN 60947-2, </t>
  </si>
  <si>
    <t xml:space="preserve">minijaturni automatski prekidač, C10A, 1P, 
Icu=10kA kod 415V AC prema IEC/EN 60947-2, </t>
  </si>
  <si>
    <t xml:space="preserve">minijaturni automatski prekidač, C16A, 1P, 
Icu=10kA kod 415V AC prema IEC/EN 60947-2, </t>
  </si>
  <si>
    <t xml:space="preserve">minijaturni automatski prekidač, C20A, 1P, 
Icu=10kA kod 415V AC prema IEC/EN 60947-2, </t>
  </si>
  <si>
    <t xml:space="preserve">minijaturni automatski prekidač, C6A, 3P, 
Icu=10kA kod 415V AC prema IEC/EN 60947-2, </t>
  </si>
  <si>
    <t xml:space="preserve">minijaturni automatski prekidač, C10A, 3P, 
Icu=10kA kod 415V AC prema IEC/EN 60947-2, </t>
  </si>
  <si>
    <t xml:space="preserve">minijaturni automatski prekidač, C16A, 3P, 
Icu=10kA kod 415V AC prema IEC/EN 60947-2, </t>
  </si>
  <si>
    <t xml:space="preserve">minijaturni automatski prekidač, C40A, 3P, 
Icu=10kA kod 415V AC prema IEC/EN 60947-2, </t>
  </si>
  <si>
    <t>pomoćni kontakt za minijaturni automatski prekidač, 1NO</t>
  </si>
  <si>
    <t>redna stezaljka s nosačem za rastalni cijevni osigurač T ili F 0,5-2 A</t>
  </si>
  <si>
    <t>rastalni osigurač T ili F 0,5-2 A</t>
  </si>
  <si>
    <t>pomoćni relej 4 NO/NC 6A, svitak 230V AC</t>
  </si>
  <si>
    <t>pomoćni relej 4 NO/NC 6A, svitak 24V DC, sa LED i zaštitnom diodom</t>
  </si>
  <si>
    <t>Grebenasta sklopka  1-0-2, 20A, 2p</t>
  </si>
  <si>
    <t>Grebenasta sklopka  0-1, signalna, 1NO+1NC</t>
  </si>
  <si>
    <t>Signalna sklopka upravljana ključem  0-1, 1NC</t>
  </si>
  <si>
    <t>Mikrosklopka za vrata ormara, signalna</t>
  </si>
  <si>
    <t>Signalna svjetiljka 24V DC, led crvena, montaža na vrata razdjelnika</t>
  </si>
  <si>
    <t>Tipkalo NO</t>
  </si>
  <si>
    <t>Tipkalo NC</t>
  </si>
  <si>
    <t>Prenaponska zaštita za analogne signale 0…20 mA, sa diodnim odvodnikom i iskrištem</t>
  </si>
  <si>
    <t>Istosmjerni izvor napajanja 400V 50Hz 3~ -&gt; 24…28V DC podesivo, 20A nazivno pri 60°C okolini, sa relejnim izlazom za signalizaciju "24V DC OK", valovitost izlaznog napona max. 20mV pp</t>
  </si>
  <si>
    <t>sustav 24V DC besprekidnog napajanja, ulaz i izlaz nazivno 24V DC, izlaz najmanje 20A nazivno pri 60°C okolini, sa punjačem za VRLA akumulatorske baterije sa IUoU krivuljom punjenja, podesiva struja punjenja do 5A, signalizacija napona baterije prema PLC-u (bus), 
sa VRLA baterijom 24V  najmanje 13Ah,  
digitalni ulazi za: uključivanje/isključivanje, hladni start; 
digitalni izlazi za: alarm, baterijski način rada, signal spremnosti;</t>
  </si>
  <si>
    <t>Modularni PLC sa sljedećim specifikacijama:  
-napajanje nazivno 24 V DC, sa širokim rasponom za rad na sustavu besprekidnog napajanja,
-najmanje 92 DI (24 V DC) (od čega najmanje 2 iskoristivo za brze brojače min. 20 kHz),
-najmanje 16 DO 24 V DC, 0,5 A po izlazu uz radni teret ili više,
-najmanje 12 AI 4...20 mA
-najmanje 2 AO 4...20 mA ili 0...10 V
-najmanje 1 RJ45 Fast Ethernet priključak s podrškom za WebServer, TCP/IP i industrijske protokole 
-bus sučelje za ponuđeni multimetar, UPS i stanicu za podizanje tlaka
-ugrađeni sat "RTC" sa backup napajanjem
-GSM/GPRS komunikacijski modul sa GSM antenom (Uskladiti sa NUS-om)
-HMI upravljački panel na vratima razdjelnika sa stupnjem mehaničke zaštite IP65 s vanjske strane</t>
  </si>
  <si>
    <t>Industrijski Fast Ethernet preklopnik sa 12 RJ45 porta, napajanje nazivno 24 V DC</t>
  </si>
  <si>
    <t>sva potrebna montažna i spojna oprema potrebna za ugradnju specificirane opreme u ormar do njegove pune fukcionalnosti;  igličaste sabirnice, redne stezaljke, sabirnice nule i zemlje, spojni vodovi, plastične kanalice, označavanje, funkcionalno ispitivanje prije isporuke, atesti, ispitni protokol, korisnička dokumentacija sljepi pokrovi, prilagodni okviri te ostali potrebni sitni spojni i montažni materijal i pribor.</t>
  </si>
  <si>
    <t>Razdjelnik crpne stanice +GRO ukupno</t>
  </si>
  <si>
    <t xml:space="preserve">Izrada i instalacija procesne programske opreme za rad uređaja kao lokalnog programabilnog automata i periferne postaje NUS-a, sa programskom opremom za prikupljanje podataka, izdavanje komandi, te predaju podataka nadređenom upravljačkom centru, kao i prijem daljinskih komandi iz upravljačkog centra, uključujući sve algoritme automatskog rada u svrhu omogućavanja potpuno automatskog rada prema tehnološkim zahtjevima i projektnom zadatku. </t>
  </si>
  <si>
    <t xml:space="preserve">Tehnička dokumentacija izvedenog stanja lokalne automatike i sučelja prema NUS-u, tehnička dokumentacija za rukovanje, korištenje i održavanje sustava, te dokumentacija programske opreme u klasičnom i elektronskom obliku. Krajnjem korisniku se dostavljaju kompilirani, te komentirani izvorni programski kod za potrebe održavanja i naknadnih izmjena, kao i sve potrebne konfiguracijske datoteke i lozinke na daljnje korištenje. </t>
  </si>
  <si>
    <t>Integracija precrpnice u postojeći centralni NUS u Pagu</t>
  </si>
  <si>
    <t>-izrada vizualizacije postrojenja i potpuna integracija (alarmi, logiranje, upravljačka logika…) u postojećem NUS-u i po potrebi proširenje licence</t>
  </si>
  <si>
    <t>-novi signali koji se razmjenjuju: 
    40x digitalni signali (1 bit)
    18x analogni signali (16 bit)
    4x brojač (32 bit)</t>
  </si>
  <si>
    <t>Ispitivanje funkcija NUS-a i pripadne lokalne automatike pripremljene na NUS, puštanje u funkciju, provjera kompletnog NUS-a s uključenom precrpnicom.</t>
  </si>
  <si>
    <t xml:space="preserve">Tehnička dokumentacija izvedenog stanja NUS-a i pripadne komunikacijske veze, tehnička dokumentacija za rukovanje, korištenje i održavanje sustava, te dokumentacija programske opreme u klasičnom i elektronskom obliku. Krajnjem korisniku se dostavljaju kompilirani, te komentirani izvorni programski kod za potrebe održavanja i naknadnih izmjena, kao i sve potrebne konfiguracijske datoteke i lozinke na daljnje korištenje. </t>
  </si>
  <si>
    <t>Zbrinjavanje otpada na odgovarajuće odlagalište uz dostavljanje Očevidnika o zbrinjavanju</t>
  </si>
  <si>
    <t>C.1.</t>
  </si>
  <si>
    <t>REKAPITULACIJA TROŠKOVA - ELEKTROREHNIČKI RADOVI</t>
  </si>
  <si>
    <t xml:space="preserve"> C.1.1.</t>
  </si>
  <si>
    <t>C.1.2.</t>
  </si>
  <si>
    <t>C.1.3.</t>
  </si>
  <si>
    <t>C.1.4.</t>
  </si>
  <si>
    <t>C.1.5.</t>
  </si>
  <si>
    <t>C.1.6.</t>
  </si>
  <si>
    <t>ELEKTROTEHNIČKI RADOVI- UKUPNO:</t>
  </si>
  <si>
    <t>Rekapitulacija troškova precrpnica Gorica- sveukupno</t>
  </si>
  <si>
    <t>PDV</t>
  </si>
  <si>
    <t>Suma -  precrpnica Gorica</t>
  </si>
  <si>
    <t>HIDROIZOLACIJA OBJEKTA</t>
  </si>
  <si>
    <t xml:space="preserve"> L = 230 cm + 4 x luk 90° , zidna prirubnica, ispust kondenzata, 2 x mrežica za insekte</t>
  </si>
  <si>
    <t>Dobava, transport i ugradba hidrostanice za pitku vodu kao “Grundfos” tip Hydro MPC-S 3 CR64-2 U2 D-C-P-A PN16  kapaciteta 32 l/s i visine dobave 47 m.</t>
  </si>
  <si>
    <t>Hidrostanica se sastoji od tri paralelno spojene crpke tipa CRE64-2 montirane na zajednički okvir, ulaznim i izlaznim kolektorom (sve od nehrđajućeg čelika), armaturom, ormarićem za upravljanje GRUNDFOS CONTROL MPC sa ugrađenom mikroprocesorom kontroliranom jedinicom GRUNDFOS CU352 s LCD zaslonom, mogućnošću automatske kaskadne kontrole crpki, frekventnom regulacijom, automatskom samokontrolom crpki te funkcijama zaštite i monitoringa crpki. Hidro stanica može raditi u režimu konstantnog i proporcionalnog tlaka. Mogućnost vanjske komunikacije putem eterneta, LON, PROFIBUS i MODBUS protokola te GSM/GPRS uz dodatak odgovarajuće komunikacijske kartice.</t>
  </si>
  <si>
    <t>Stvarni izračunati protok: 32,73 l / s</t>
  </si>
  <si>
    <t>Maksimalni protok: 70,83 l / s</t>
  </si>
  <si>
    <t>Nazivna visina: 47,22 m</t>
  </si>
  <si>
    <t>Maksimalna visina: 61 m</t>
  </si>
  <si>
    <t>Eta u nazivnoj radnoj tocki: 77,4%</t>
  </si>
  <si>
    <t>Nazivna struja sustava: 64,2A-400V</t>
  </si>
  <si>
    <t>Neto masa: 840 kg</t>
  </si>
  <si>
    <t>Bruto masa: 1080 kg</t>
  </si>
  <si>
    <t>Priključak:                            navojni spoj 1 1/4"</t>
  </si>
  <si>
    <t>Uvjeti el. priključka:          230V; 50Hz</t>
  </si>
  <si>
    <t>Tip kabelskog utikača:      SCHUKO</t>
  </si>
  <si>
    <t xml:space="preserve">PROTUPOVRATNA ZAKLOPKA </t>
  </si>
  <si>
    <t xml:space="preserve">Nabava, transport i ugradba protupovratne zaklopke DN 200 mm PN10/16 bara </t>
  </si>
  <si>
    <t>Ugradnja protupovratnog ventila je predviđena na ogranku koji prespaja usisni i tlačni kraj crpki čime bi se zaštitio tlačni cjevovod od posljedica vodnog udara.</t>
  </si>
  <si>
    <t>Zaklopka se otvara samostalno, kod protoka u smjeru strelice na kućištu, odnosno zatvara se pri protoku suprotnom od smjera strelice na kućištu.</t>
  </si>
  <si>
    <t>Protupovratna zaklopka je namijenjena za vodoravnu ugradnju. Ugradnja u kosom ili okomitom položaju je dozvoljena samo kad medij struji odozdo prema gore. Potrebno je paziti da smjer protoka odgovara smjeru strelice na kućištu i da je osovina zaklopke u vodoravnom položaju.</t>
  </si>
  <si>
    <t xml:space="preserve"> - nazivni tlak: PN10/16</t>
  </si>
  <si>
    <t xml:space="preserve">Materijali:
- Kućište i poklopac: GJS-400/500, Hawle epoksidna praškasta zaštita
- Osovina: nehrđajući čelik
- Zaporna ploča: čelik/EPDM
</t>
  </si>
  <si>
    <t xml:space="preserve">DN200, prirubnički spoj </t>
  </si>
  <si>
    <t>T-komad s prirubnicama, PN16, nodularni lijev. Uključena nabava, doprema i ugradnja.</t>
  </si>
  <si>
    <t xml:space="preserve"> - DN 200/200</t>
  </si>
  <si>
    <t xml:space="preserve"> - DN 200/200 - izrada po narudžbi - duljinu odvojka za bypass odrediti prema stvarnom stanju</t>
  </si>
  <si>
    <t xml:space="preserve"> - DN 200, L=450 mm</t>
  </si>
  <si>
    <t xml:space="preserve"> - cijev (inox) DN32/1,6mm                        ~2,3m
 - prirubnica za cijev (inox) DN50              kom. 1
 - zidna prirubnica za cijev (inox) DN50       kom. 1
 - koljeno (inox) DN32 90°                         kom. 2</t>
  </si>
  <si>
    <t xml:space="preserve"> - rastavljiva spojnica sa dvostrukim 
   unutarnjim navojem 5/4" (holender)           kom. 1
 - spojnica sa dvostrukim 
   vanjskim navojem 5/4" (nipla)                    kom. 2
 - prirubnički tuljak za PEHD cijev dv40         kom. 1
 - leteća prirubnica PE, za cijev PEHD dv40  kom. 1</t>
  </si>
  <si>
    <t xml:space="preserve">Jedinična cijena </t>
  </si>
  <si>
    <t>OPĆA IZJAVA PONUDITELJA:</t>
  </si>
  <si>
    <t>NAPOMENA:</t>
  </si>
  <si>
    <t>Duljine kabela prije naručivanja provjeriti u naravi. 
U svim stavkama potrebno je predvidjeti nabavu i transport na gradilište, montažu i spajanje te programiranje potrebne opreme, s ugradnjom kvalitetnog elektroinstalacijskog materijala, pomoću stručne i kvalificirane radne snage, sve u skladu s tehničkim propisima i normama. Kod vodova i kabela treba obuhvatiti troškove nabave i transporta na gradilište, polaganje istih na obujmice, trase ili podžbukno, uključujući plastične ili metalne obujmice, razvodne kutije, oznake žila i kabela, kao i sitni elektroinstalacijski materijal. Također, u svim stavkama je predviđena manja građevinska pripomoć u vidu štemanja i izrade odgovarajućih prodora.</t>
  </si>
  <si>
    <r>
      <t xml:space="preserve">U jediničnim cijenama uključeno je sljedeće:
</t>
    </r>
    <r>
      <rPr>
        <u val="single"/>
        <sz val="11"/>
        <rFont val="Arial"/>
        <family val="2"/>
      </rPr>
      <t xml:space="preserve">1. Oprema:
</t>
    </r>
    <r>
      <rPr>
        <sz val="11"/>
        <rFont val="Arial"/>
        <family val="2"/>
      </rPr>
      <t xml:space="preserve">1.1. Nabava, carina, osiguranje, prijevoz i svi ostali troškovi uključivo primopredaja 
      materijala na gradilištu,
1.2. Dokumenti o dokazu uporabljivosti, u skladu s Zakonom o gradnji NN 153/13, 20/17
</t>
    </r>
    <r>
      <rPr>
        <u val="single"/>
        <sz val="11"/>
        <rFont val="Arial"/>
        <family val="2"/>
      </rPr>
      <t xml:space="preserve">2. Montaža:
</t>
    </r>
    <r>
      <rPr>
        <sz val="11"/>
        <rFont val="Arial"/>
        <family val="2"/>
      </rPr>
      <t xml:space="preserve">2.1. Sve vrste radova na izradi i montaži zaštitnih mjera i provizorija,
2.2. Sve vrste radova na montaži nove opreme,
2.3. Sve potrebne manipulacije na TS, NN razvodu i el. instalaciji,
2.4. Praćenje pogona i otklanjanje eventualnih nedostataka u garantnom roku.
</t>
    </r>
    <r>
      <rPr>
        <u val="single"/>
        <sz val="11"/>
        <rFont val="Arial"/>
        <family val="2"/>
      </rPr>
      <t xml:space="preserve">3. Ispitivanja:
</t>
    </r>
    <r>
      <rPr>
        <sz val="11"/>
        <rFont val="Arial"/>
        <family val="2"/>
      </rPr>
      <t xml:space="preserve">3.1. Ispitivanje i parametriranje; po završetku svake faze i konačna ispitivanja po
       završetku svih radova,
3.2. Funkcionalne probe, podešenje i puštanje u probni rad,
3.3. Praćenje pogona i otklanjanje eventualnih nedostataka u jamstvenom roku.
    </t>
    </r>
  </si>
  <si>
    <r>
      <rPr>
        <u val="single"/>
        <sz val="11"/>
        <rFont val="Arial"/>
        <family val="2"/>
      </rPr>
      <t xml:space="preserve"> 4. Ostalo:</t>
    </r>
    <r>
      <rPr>
        <sz val="11"/>
        <rFont val="Arial"/>
        <family val="2"/>
      </rPr>
      <t xml:space="preserve">
4.1. Dodatni troškovi radne snage (dnevnice, prekovremeni i noćni rad) zbog 
      izvođenja dijela radova u doba isključenog pogona,
4.2. Svi ostali neimenovani pomoćni radovi i materijal, koji su potrebni za kompletno
      dovršenje radova po ovom troškovniku.</t>
    </r>
  </si>
  <si>
    <t>REKAPITULACIJA</t>
  </si>
  <si>
    <t>UKUPNO:</t>
  </si>
  <si>
    <r>
      <t xml:space="preserve">Jednakovrijedno: </t>
    </r>
    <r>
      <rPr>
        <u val="single"/>
        <sz val="12"/>
        <rFont val="Calibri"/>
        <family val="2"/>
      </rPr>
      <t xml:space="preserve">                      _</t>
    </r>
    <r>
      <rPr>
        <sz val="12"/>
        <rFont val="Calibri"/>
        <family val="2"/>
      </rPr>
      <t>_________________________</t>
    </r>
  </si>
  <si>
    <t>Široki iskop tla B kategorije za građevinu crpne stanice i zasunskog okna, dubine do cca 3,0 m. Iskop treba izvesti na svaku stranu za 0,6 - 1,0 m šire od objekta, a bočne plohe s pokosom 1 : 2 odnosno koliko to dopuštaju geomehaničke karakteristike tla. Predviđa se rad strojno, uz pripomoć radnika (O.T.U. 3-05.1.2).</t>
  </si>
  <si>
    <r>
      <t>Obračun po m</t>
    </r>
    <r>
      <rPr>
        <vertAlign val="superscript"/>
        <sz val="12"/>
        <rFont val="Calibri"/>
        <family val="2"/>
      </rPr>
      <t>3</t>
    </r>
    <r>
      <rPr>
        <sz val="12"/>
        <rFont val="Calibri"/>
        <family val="2"/>
      </rPr>
      <t xml:space="preserve"> iskopa u sraslom stanju.</t>
    </r>
  </si>
  <si>
    <r>
      <t>m</t>
    </r>
    <r>
      <rPr>
        <vertAlign val="superscript"/>
        <sz val="12"/>
        <rFont val="Calibri"/>
        <family val="2"/>
      </rPr>
      <t>3</t>
    </r>
  </si>
  <si>
    <r>
      <t>Planiranje dna rova nakon iskopa. Dno rova isplanirati s točnošću ± 3,0 cm prema uzdužnom profilu.  Kod složenih profila cjevovoda planirati svaku projektiranu razinu zasebno. Eventualna prekomjerna produbljenja rova ispuniti pješčanim materijalom za posteljicu i sve strojno nabiti do modula stišljivosti Ms=15,0 MN/m</t>
    </r>
    <r>
      <rPr>
        <vertAlign val="superscript"/>
        <sz val="12"/>
        <rFont val="Calibri"/>
        <family val="2"/>
      </rPr>
      <t>2</t>
    </r>
    <r>
      <rPr>
        <sz val="12"/>
        <rFont val="Calibri"/>
        <family val="2"/>
      </rPr>
      <t xml:space="preserve">. Ispitivanje zbijenosti dna rova vrši se nakon vizualnog pregleda i prema nalogu nadzornog inženjera sukladno OTU za radove u vodnom gospodarstvu.
</t>
    </r>
  </si>
  <si>
    <r>
      <t>Obračun po m</t>
    </r>
    <r>
      <rPr>
        <vertAlign val="superscript"/>
        <sz val="12"/>
        <rFont val="Calibri"/>
        <family val="2"/>
      </rPr>
      <t>2</t>
    </r>
    <r>
      <rPr>
        <sz val="12"/>
        <rFont val="Calibri"/>
        <family val="2"/>
      </rPr>
      <t xml:space="preserve"> isplanirane površine rova.</t>
    </r>
  </si>
  <si>
    <r>
      <t>m</t>
    </r>
    <r>
      <rPr>
        <vertAlign val="superscript"/>
        <sz val="12"/>
        <rFont val="Calibri"/>
        <family val="2"/>
      </rPr>
      <t>2</t>
    </r>
  </si>
  <si>
    <r>
      <t>Obračun po m</t>
    </r>
    <r>
      <rPr>
        <vertAlign val="superscript"/>
        <sz val="12"/>
        <rFont val="Calibri"/>
        <family val="2"/>
      </rPr>
      <t>3</t>
    </r>
    <r>
      <rPr>
        <sz val="12"/>
        <rFont val="Calibri"/>
        <family val="2"/>
      </rPr>
      <t xml:space="preserve"> zatrpavanja u zbijenom stanju.</t>
    </r>
  </si>
  <si>
    <t xml:space="preserve">Zatrpavanje preostalog dijela rova sitnijim probranim materijalom iz iskopa.   Zatrpavanje vršiti strojno, u slojevima do 30 cm, uz zbijanje dok se ne postigne modul stišljivosti Ms ≥80 MN/m2, odnosno Ms=60 MN/m2 na razini posteljice ceste. Gornja kota zatrpavanja ovisi o potrebnoj površinskoj obradi terena. Za zatrpavanje upotrijebiti izdvojeni  materijal iz iskopa. Maksimalna krupnoća zrna smije iznositi 120 mm u promjeru. Ukoliko u iskopu nema dovoljno odgovarajućeg materijala izvođač mora dovesti zamjenski materijal.  Zbijenost se provjereva nakon vizualnog pregleda i prema nalogu nadzornog inženjera na svakom sloju ispune sukladno OTU za radove u vodnom gospodarstvu. 
Visina zatrpavanja prema poprečnom presjeku rova.
Jedinična cijena stavke obuhvaća utovar i dovoz materijala iz iskopa sa privremene deponije do mjesta ugradnje, te sav potreban rad pri ugradnji materijala. 
</t>
  </si>
  <si>
    <r>
      <t>Obračun po m</t>
    </r>
    <r>
      <rPr>
        <vertAlign val="superscript"/>
        <sz val="12"/>
        <rFont val="Calibri"/>
        <family val="2"/>
      </rPr>
      <t>3</t>
    </r>
    <r>
      <rPr>
        <sz val="12"/>
        <rFont val="Calibri"/>
        <family val="2"/>
      </rPr>
      <t xml:space="preserve"> prevezenog materijala na deponiju u sraslom stanju.</t>
    </r>
  </si>
  <si>
    <r>
      <t>Obračun po m</t>
    </r>
    <r>
      <rPr>
        <vertAlign val="superscript"/>
        <sz val="12"/>
        <rFont val="Calibri"/>
        <family val="2"/>
      </rPr>
      <t>2</t>
    </r>
    <r>
      <rPr>
        <sz val="12"/>
        <rFont val="Calibri"/>
        <family val="2"/>
      </rPr>
      <t xml:space="preserve"> ugrađenih betonskih ploča.</t>
    </r>
  </si>
  <si>
    <r>
      <t>Obračun po m</t>
    </r>
    <r>
      <rPr>
        <vertAlign val="superscript"/>
        <sz val="12"/>
        <rFont val="Calibri"/>
        <family val="2"/>
      </rPr>
      <t>2</t>
    </r>
    <r>
      <rPr>
        <sz val="12"/>
        <rFont val="Calibri"/>
        <family val="2"/>
      </rPr>
      <t xml:space="preserve"> razupiranja.</t>
    </r>
  </si>
  <si>
    <r>
      <t>Obračun po m</t>
    </r>
    <r>
      <rPr>
        <vertAlign val="superscript"/>
        <sz val="12"/>
        <rFont val="Calibri"/>
        <family val="2"/>
      </rPr>
      <t>2</t>
    </r>
    <r>
      <rPr>
        <sz val="12"/>
        <rFont val="Calibri"/>
        <family val="2"/>
      </rPr>
      <t xml:space="preserve"> postavljene oplate.</t>
    </r>
  </si>
  <si>
    <r>
      <t>Obračun po m</t>
    </r>
    <r>
      <rPr>
        <vertAlign val="superscript"/>
        <sz val="12"/>
        <rFont val="Calibri"/>
        <family val="2"/>
      </rPr>
      <t>3</t>
    </r>
    <r>
      <rPr>
        <sz val="12"/>
        <rFont val="Calibri"/>
        <family val="2"/>
      </rPr>
      <t xml:space="preserve"> ugrađenog betona.</t>
    </r>
  </si>
  <si>
    <r>
      <t>Obračun po m</t>
    </r>
    <r>
      <rPr>
        <vertAlign val="superscript"/>
        <sz val="12"/>
        <rFont val="Calibri"/>
        <family val="2"/>
      </rPr>
      <t>3</t>
    </r>
    <r>
      <rPr>
        <sz val="12"/>
        <rFont val="Calibri"/>
        <family val="2"/>
      </rPr>
      <t xml:space="preserve"> izvedene podloge.</t>
    </r>
  </si>
  <si>
    <r>
      <t>Obračun po m</t>
    </r>
    <r>
      <rPr>
        <vertAlign val="superscript"/>
        <sz val="12"/>
        <rFont val="Calibri"/>
        <family val="2"/>
      </rPr>
      <t>3</t>
    </r>
    <r>
      <rPr>
        <sz val="12"/>
        <rFont val="Calibri"/>
        <family val="2"/>
      </rPr>
      <t xml:space="preserve"> izvedenog betona za pad.</t>
    </r>
  </si>
  <si>
    <t>Obračun po m³ izvedenih betonskih ukruta.</t>
  </si>
  <si>
    <r>
      <t>Obračun po m</t>
    </r>
    <r>
      <rPr>
        <vertAlign val="superscript"/>
        <sz val="12"/>
        <rFont val="Calibri"/>
        <family val="2"/>
      </rPr>
      <t>2</t>
    </r>
    <r>
      <rPr>
        <sz val="12"/>
        <rFont val="Calibri"/>
        <family val="2"/>
      </rPr>
      <t xml:space="preserve"> vanjske površine crpne stanice i zasunskog okna.</t>
    </r>
  </si>
  <si>
    <r>
      <t>Obračun po m</t>
    </r>
    <r>
      <rPr>
        <vertAlign val="superscript"/>
        <sz val="12"/>
        <rFont val="Calibri"/>
        <family val="2"/>
      </rPr>
      <t>2</t>
    </r>
    <r>
      <rPr>
        <sz val="12"/>
        <rFont val="Calibri"/>
        <family val="2"/>
      </rPr>
      <t xml:space="preserve"> gotove izolacije.</t>
    </r>
  </si>
  <si>
    <r>
      <t>Dobava materijala i izrada poliesterskog rešetkastog gazišta s osloncima od L profila od nehrđajućeg čelika (INOX AISI 304) učvršćenim u bočne strane žlijeba u oknima.  Rešetke nosivosti min. 1,5 kN/m</t>
    </r>
    <r>
      <rPr>
        <vertAlign val="superscript"/>
        <sz val="12"/>
        <rFont val="Calibri"/>
        <family val="2"/>
      </rPr>
      <t>2.</t>
    </r>
    <r>
      <rPr>
        <sz val="12"/>
        <rFont val="Calibri"/>
        <family val="2"/>
      </rPr>
      <t xml:space="preserve"> Rešetke se postavljaju na prethodno ugrađene inox L profile.</t>
    </r>
  </si>
  <si>
    <r>
      <t>Obračun po m</t>
    </r>
    <r>
      <rPr>
        <vertAlign val="superscript"/>
        <sz val="12"/>
        <rFont val="Calibri"/>
        <family val="2"/>
      </rPr>
      <t>2</t>
    </r>
    <r>
      <rPr>
        <sz val="12"/>
        <rFont val="Calibri"/>
        <family val="2"/>
      </rPr>
      <t xml:space="preserve"> izrađene poliesterske rešetke</t>
    </r>
  </si>
  <si>
    <t xml:space="preserve"> l = 360 cm + 4 x luk 90° , zidna prirubnica, ispust kondenzata, 2 x mrežica za insekte</t>
  </si>
  <si>
    <t>ELEKTROTEHNIČKI RADOVI</t>
  </si>
  <si>
    <t>C1.6.</t>
  </si>
  <si>
    <t>C.1.1.</t>
  </si>
  <si>
    <t>C.1.6.1.</t>
  </si>
  <si>
    <t>C.1.5.6.</t>
  </si>
  <si>
    <t>C.1.5.5.</t>
  </si>
  <si>
    <t>C.1.5.4.</t>
  </si>
  <si>
    <t>C.1.5.3.</t>
  </si>
  <si>
    <t>C.1.5.2.</t>
  </si>
  <si>
    <t>C.1.5.1.</t>
  </si>
  <si>
    <t>C.1.4.7.</t>
  </si>
  <si>
    <t>C.1.4.6.</t>
  </si>
  <si>
    <t>C.1.4.5.</t>
  </si>
  <si>
    <t>C.1.4.4.</t>
  </si>
  <si>
    <t>C.1.4.3.</t>
  </si>
  <si>
    <t>C.1.4.2.</t>
  </si>
  <si>
    <t>C.1.4.1.</t>
  </si>
  <si>
    <t>C.1.3.10.</t>
  </si>
  <si>
    <t>C.1.3.09.</t>
  </si>
  <si>
    <t>C.1.3.08.</t>
  </si>
  <si>
    <t>C.1.3.07.</t>
  </si>
  <si>
    <t>C.1.3.06.</t>
  </si>
  <si>
    <t>C.1.3.05.</t>
  </si>
  <si>
    <t>C.1.3.04.</t>
  </si>
  <si>
    <t>C.1.3.03.</t>
  </si>
  <si>
    <t>C.1.3.02.</t>
  </si>
  <si>
    <t>C.1.3.01.</t>
  </si>
  <si>
    <t>C.1.2.17.</t>
  </si>
  <si>
    <t>C.1.2.16.</t>
  </si>
  <si>
    <t>C.1.2.15.</t>
  </si>
  <si>
    <t>C.1.2.14.</t>
  </si>
  <si>
    <t>C.1.2.13.</t>
  </si>
  <si>
    <t>C.1.2.12.</t>
  </si>
  <si>
    <t>C.1.2.11.</t>
  </si>
  <si>
    <t>C.1.2.10.1</t>
  </si>
  <si>
    <t>C.1.2.10.</t>
  </si>
  <si>
    <t>C.1.2.9.</t>
  </si>
  <si>
    <t>C.1.2.8.</t>
  </si>
  <si>
    <t>C.1.2.7.4</t>
  </si>
  <si>
    <t>C.1.2.7.3</t>
  </si>
  <si>
    <t>C.1.2.7.2</t>
  </si>
  <si>
    <t>C.1.2.7.1</t>
  </si>
  <si>
    <t>C.1.2.7.</t>
  </si>
  <si>
    <t>C.1.2.6.</t>
  </si>
  <si>
    <t>C.1.2.5.</t>
  </si>
  <si>
    <t>C.1.2.4.</t>
  </si>
  <si>
    <t>C.1.2.3.3</t>
  </si>
  <si>
    <t>C.1.2.3.2</t>
  </si>
  <si>
    <t>C.1.2.3.1</t>
  </si>
  <si>
    <t>C.1.2.3.</t>
  </si>
  <si>
    <t>C.1.2.2.2</t>
  </si>
  <si>
    <t>C.1.2.2.1</t>
  </si>
  <si>
    <t>C.1.2.2.</t>
  </si>
  <si>
    <t>C.1.2.1.4</t>
  </si>
  <si>
    <t>C.1.2.1.3</t>
  </si>
  <si>
    <t>C.1.2.1.2</t>
  </si>
  <si>
    <t>C.1.2.1.1</t>
  </si>
  <si>
    <t>C.1.2.1.</t>
  </si>
  <si>
    <t>C.1.1.6.</t>
  </si>
  <si>
    <t>C.1.1.5.</t>
  </si>
  <si>
    <t>C.1.1.4.</t>
  </si>
  <si>
    <t>C.1.1.3.</t>
  </si>
  <si>
    <t>C.1.1.2.</t>
  </si>
  <si>
    <t>C.1.1.1.</t>
  </si>
  <si>
    <t>Red.br.</t>
  </si>
</sst>
</file>

<file path=xl/styles.xml><?xml version="1.0" encoding="utf-8"?>
<styleSheet xmlns="http://schemas.openxmlformats.org/spreadsheetml/2006/main">
  <numFmts count="4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0\ &quot;kn&quot;"/>
    <numFmt numFmtId="178" formatCode="#,##0.00\ &quot;kn&quot;"/>
    <numFmt numFmtId="179" formatCode="#,##0.0\ &quot;kn&quot;"/>
    <numFmt numFmtId="180" formatCode="[$€-2]\ #,##0.00_);[Red]\([$€-2]\ #,##0.00\)"/>
    <numFmt numFmtId="181" formatCode="#,##0&quot; kn&quot;"/>
    <numFmt numFmtId="182" formatCode="#,##0.000\ &quot;kn&quot;"/>
    <numFmt numFmtId="183" formatCode="#,##0.0000\ &quot;kn&quot;"/>
    <numFmt numFmtId="184" formatCode="#,##0.00\ _k_n"/>
    <numFmt numFmtId="185" formatCode="#&quot;.&quot;"/>
    <numFmt numFmtId="186" formatCode="0.0"/>
    <numFmt numFmtId="187" formatCode="#,##0.00\ &quot;kn&quot;;[Red]#,##0.00\ &quot;kn&quot;"/>
    <numFmt numFmtId="188" formatCode="#,##0.0"/>
    <numFmt numFmtId="189" formatCode="#,##0.0\ &quot;kn&quot;;[Red]#,##0.0\ &quot;kn&quot;"/>
    <numFmt numFmtId="190" formatCode="#,##0.00\ [$kn-41A]"/>
    <numFmt numFmtId="191" formatCode="#.##0.00\ &quot;kn&quot;"/>
    <numFmt numFmtId="192" formatCode="#.##0.000\ &quot;kn&quot;"/>
    <numFmt numFmtId="193" formatCode="#.##0.0\ &quot;kn&quot;"/>
    <numFmt numFmtId="194" formatCode="#.##0.\ &quot;kn&quot;"/>
    <numFmt numFmtId="195" formatCode="_-* #.##0.00\ [$kn-41A]_-;\-* #.##0.00\ [$kn-41A]_-;_-* &quot;-&quot;??\ [$kn-41A]_-;_-@_-"/>
    <numFmt numFmtId="196" formatCode="_-* #,##0.0\ _k_n_-;\-* #,##0.0\ _k_n_-;_-* &quot;-&quot;??\ _k_n_-;_-@_-"/>
    <numFmt numFmtId="197" formatCode="_-* #.##0.0\ _k_n_-;\-* #.##0.0\ _k_n_-;_-* &quot;-&quot;??\ _k_n_-;_-@_-"/>
    <numFmt numFmtId="198" formatCode="_-* #.##0.00\ _k_n_-;\-* #.##0.00\ _k_n_-;_-* &quot;-&quot;??\ _k_n_-;_-@_-"/>
    <numFmt numFmtId="199" formatCode="_-* #.##0.000\ _k_n_-;\-* #.##0.000\ _k_n_-;_-* &quot;-&quot;??\ _k_n_-;_-@_-"/>
    <numFmt numFmtId="200" formatCode="_-* #.##0.\ _k_n_-;\-* #.##0.\ _k_n_-;_-* &quot;-&quot;??\ _k_n_-;_-@_-"/>
    <numFmt numFmtId="201" formatCode="_-* #.##.\ _k_n_-;\-* #.##.\ _k_n_-;_-* &quot;-&quot;??\ _k_n_-;_-@_ⴆ"/>
    <numFmt numFmtId="202" formatCode="_-* #.###.\ _k_n_-;\-* #.###.\ _k_n_-;_-* &quot;-&quot;??\ _k_n_-;_-@_ⴆ"/>
    <numFmt numFmtId="203" formatCode="###,##0.00"/>
    <numFmt numFmtId="204" formatCode="dd\.mm\.yyyy"/>
  </numFmts>
  <fonts count="63">
    <font>
      <sz val="10"/>
      <name val="Arial"/>
      <family val="0"/>
    </font>
    <font>
      <sz val="11"/>
      <name val="Arial"/>
      <family val="2"/>
    </font>
    <font>
      <b/>
      <sz val="11"/>
      <name val="Arial"/>
      <family val="2"/>
    </font>
    <font>
      <sz val="10"/>
      <name val="Helv"/>
      <family val="0"/>
    </font>
    <font>
      <u val="single"/>
      <sz val="11"/>
      <name val="Arial"/>
      <family val="2"/>
    </font>
    <font>
      <u val="single"/>
      <sz val="10"/>
      <name val="Trebuchet MS"/>
      <family val="2"/>
    </font>
    <font>
      <b/>
      <sz val="12"/>
      <name val="Arial"/>
      <family val="2"/>
    </font>
    <font>
      <sz val="12"/>
      <name val="Arial"/>
      <family val="2"/>
    </font>
    <font>
      <u val="single"/>
      <sz val="12"/>
      <name val="Calibri"/>
      <family val="2"/>
    </font>
    <font>
      <sz val="12"/>
      <name val="Calibri"/>
      <family val="2"/>
    </font>
    <font>
      <b/>
      <sz val="12"/>
      <name val="Calibri"/>
      <family val="2"/>
    </font>
    <font>
      <vertAlign val="superscript"/>
      <sz val="12"/>
      <name val="Calibri"/>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name val="Calibri"/>
      <family val="2"/>
    </font>
    <font>
      <b/>
      <sz val="10"/>
      <name val="Calibri"/>
      <family val="2"/>
    </font>
    <font>
      <sz val="11"/>
      <name val="Calibri"/>
      <family val="2"/>
    </font>
    <font>
      <b/>
      <sz val="11"/>
      <name val="Calibri"/>
      <family val="2"/>
    </font>
    <font>
      <sz val="9"/>
      <color indexed="8"/>
      <name val="Arial"/>
      <family val="2"/>
    </font>
    <font>
      <sz val="11"/>
      <color indexed="8"/>
      <name val="Arial"/>
      <family val="2"/>
    </font>
    <font>
      <sz val="12"/>
      <color indexed="10"/>
      <name val="Calibri"/>
      <family val="2"/>
    </font>
    <font>
      <b/>
      <u val="single"/>
      <sz val="12"/>
      <name val="Calibri"/>
      <family val="2"/>
    </font>
    <font>
      <sz val="12"/>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000000"/>
      <name val="Arial"/>
      <family val="2"/>
    </font>
    <font>
      <sz val="11"/>
      <color theme="1"/>
      <name val="Arial"/>
      <family val="2"/>
    </font>
    <font>
      <sz val="12"/>
      <color rgb="FFFF0000"/>
      <name val="Calibri"/>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0">
    <xf numFmtId="0" fontId="0" fillId="0" borderId="0" xfId="0" applyAlignment="1">
      <alignment/>
    </xf>
    <xf numFmtId="49" fontId="0" fillId="0" borderId="0" xfId="51" applyNumberFormat="1" applyFont="1" applyBorder="1" applyAlignment="1">
      <alignment vertical="top"/>
      <protection/>
    </xf>
    <xf numFmtId="49" fontId="31" fillId="0" borderId="0" xfId="0" applyNumberFormat="1" applyFont="1" applyBorder="1" applyAlignment="1">
      <alignment vertical="top"/>
    </xf>
    <xf numFmtId="0" fontId="31" fillId="0" borderId="0" xfId="0" applyNumberFormat="1" applyFont="1" applyBorder="1" applyAlignment="1">
      <alignment horizontal="justify" vertical="top"/>
    </xf>
    <xf numFmtId="49" fontId="31" fillId="0" borderId="0" xfId="0" applyNumberFormat="1" applyFont="1" applyBorder="1" applyAlignment="1">
      <alignment horizontal="center" vertical="top"/>
    </xf>
    <xf numFmtId="49" fontId="32" fillId="0" borderId="0" xfId="0" applyNumberFormat="1" applyFont="1" applyBorder="1" applyAlignment="1">
      <alignment horizontal="center" vertical="center"/>
    </xf>
    <xf numFmtId="0" fontId="31" fillId="0" borderId="0" xfId="0" applyFont="1" applyFill="1" applyAlignment="1">
      <alignment/>
    </xf>
    <xf numFmtId="0" fontId="31" fillId="0" borderId="0" xfId="0" applyFont="1" applyAlignment="1">
      <alignment/>
    </xf>
    <xf numFmtId="49" fontId="33" fillId="0" borderId="0" xfId="0" applyNumberFormat="1" applyFont="1" applyBorder="1" applyAlignment="1">
      <alignment vertical="top"/>
    </xf>
    <xf numFmtId="0" fontId="32" fillId="0" borderId="0" xfId="0" applyNumberFormat="1" applyFont="1" applyBorder="1" applyAlignment="1">
      <alignment horizontal="center" vertical="center"/>
    </xf>
    <xf numFmtId="0" fontId="0" fillId="0" borderId="0" xfId="0" applyFont="1" applyAlignment="1">
      <alignment/>
    </xf>
    <xf numFmtId="0" fontId="1" fillId="0" borderId="0" xfId="0" applyFont="1" applyAlignment="1">
      <alignment/>
    </xf>
    <xf numFmtId="49" fontId="31" fillId="0" borderId="0" xfId="0" applyNumberFormat="1" applyFont="1" applyBorder="1" applyAlignment="1">
      <alignment/>
    </xf>
    <xf numFmtId="49" fontId="31" fillId="0" borderId="0" xfId="0" applyNumberFormat="1" applyFont="1" applyBorder="1" applyAlignment="1">
      <alignment horizontal="center"/>
    </xf>
    <xf numFmtId="49" fontId="31" fillId="0" borderId="0" xfId="0" applyNumberFormat="1" applyFont="1" applyBorder="1" applyAlignment="1">
      <alignment horizontal="center" vertical="center"/>
    </xf>
    <xf numFmtId="0" fontId="31" fillId="0" borderId="0" xfId="0" applyNumberFormat="1" applyFont="1" applyBorder="1" applyAlignment="1">
      <alignment horizontal="center" vertical="center"/>
    </xf>
    <xf numFmtId="49" fontId="31" fillId="0" borderId="0" xfId="0" applyNumberFormat="1" applyFont="1" applyBorder="1" applyAlignment="1">
      <alignment vertical="top"/>
    </xf>
    <xf numFmtId="0" fontId="31" fillId="0" borderId="0" xfId="0" applyNumberFormat="1" applyFont="1" applyBorder="1" applyAlignment="1">
      <alignment horizontal="justify" vertical="top"/>
    </xf>
    <xf numFmtId="49" fontId="31" fillId="0" borderId="0" xfId="0" applyNumberFormat="1" applyFont="1" applyBorder="1" applyAlignment="1">
      <alignment horizontal="center" vertical="top"/>
    </xf>
    <xf numFmtId="0" fontId="31" fillId="0" borderId="0" xfId="0" applyFont="1" applyFill="1" applyAlignment="1">
      <alignment/>
    </xf>
    <xf numFmtId="0" fontId="31" fillId="0" borderId="0" xfId="0" applyFont="1" applyFill="1" applyAlignment="1">
      <alignment horizontal="justify" vertical="top" wrapText="1" readingOrder="1"/>
    </xf>
    <xf numFmtId="0" fontId="31" fillId="0" borderId="0" xfId="0" applyFont="1" applyAlignment="1">
      <alignment/>
    </xf>
    <xf numFmtId="49" fontId="33" fillId="0" borderId="0" xfId="0" applyNumberFormat="1" applyFont="1" applyBorder="1" applyAlignment="1">
      <alignment vertical="top"/>
    </xf>
    <xf numFmtId="49" fontId="34" fillId="0" borderId="0" xfId="0" applyNumberFormat="1" applyFont="1" applyBorder="1" applyAlignment="1">
      <alignment vertical="top"/>
    </xf>
    <xf numFmtId="0" fontId="2" fillId="0" borderId="0" xfId="0" applyFont="1" applyAlignment="1">
      <alignment/>
    </xf>
    <xf numFmtId="0" fontId="59" fillId="0" borderId="0" xfId="0" applyFont="1" applyFill="1" applyBorder="1" applyAlignment="1">
      <alignment/>
    </xf>
    <xf numFmtId="49" fontId="1" fillId="0" borderId="0" xfId="51" applyNumberFormat="1" applyFont="1" applyBorder="1" applyAlignment="1">
      <alignment vertical="top"/>
      <protection/>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60" fillId="0" borderId="0" xfId="0" applyFont="1" applyFill="1" applyAlignment="1">
      <alignment/>
    </xf>
    <xf numFmtId="49" fontId="9" fillId="0" borderId="0" xfId="51" applyNumberFormat="1" applyFont="1" applyBorder="1" applyAlignment="1">
      <alignment horizontal="center" vertical="top"/>
      <protection/>
    </xf>
    <xf numFmtId="0" fontId="9" fillId="0" borderId="0" xfId="51" applyNumberFormat="1" applyFont="1" applyBorder="1" applyAlignment="1">
      <alignment horizontal="justify" vertical="top" wrapText="1"/>
      <protection/>
    </xf>
    <xf numFmtId="49" fontId="9" fillId="0" borderId="0" xfId="51" applyNumberFormat="1" applyFont="1" applyBorder="1" applyAlignment="1">
      <alignment horizontal="center" vertical="center"/>
      <protection/>
    </xf>
    <xf numFmtId="186" fontId="9" fillId="0" borderId="0" xfId="51" applyNumberFormat="1" applyFont="1" applyBorder="1" applyAlignment="1">
      <alignment horizontal="center" vertical="center"/>
      <protection/>
    </xf>
    <xf numFmtId="179" fontId="9" fillId="0" borderId="0" xfId="51" applyNumberFormat="1" applyFont="1" applyBorder="1" applyAlignment="1">
      <alignment horizontal="right" vertical="center"/>
      <protection/>
    </xf>
    <xf numFmtId="0" fontId="10" fillId="0" borderId="0" xfId="51" applyFont="1" applyFill="1" applyBorder="1" applyAlignment="1">
      <alignment horizontal="center" vertical="top"/>
      <protection/>
    </xf>
    <xf numFmtId="0" fontId="10" fillId="0" borderId="0" xfId="51" applyFont="1" applyFill="1" applyBorder="1" applyAlignment="1">
      <alignment horizontal="right" vertical="center"/>
      <protection/>
    </xf>
    <xf numFmtId="0" fontId="10" fillId="0" borderId="0" xfId="51" applyFont="1" applyFill="1" applyBorder="1" applyAlignment="1">
      <alignment horizontal="justify" vertical="top"/>
      <protection/>
    </xf>
    <xf numFmtId="0" fontId="10" fillId="0" borderId="0" xfId="51" applyFont="1" applyFill="1" applyBorder="1" applyAlignment="1">
      <alignment horizontal="center" vertical="center"/>
      <protection/>
    </xf>
    <xf numFmtId="2" fontId="10" fillId="0" borderId="0" xfId="51" applyNumberFormat="1" applyFont="1" applyFill="1" applyBorder="1" applyAlignment="1">
      <alignment horizontal="center" vertical="center"/>
      <protection/>
    </xf>
    <xf numFmtId="49" fontId="10" fillId="0" borderId="0" xfId="51" applyNumberFormat="1" applyFont="1" applyFill="1" applyBorder="1" applyAlignment="1">
      <alignment horizontal="center" vertical="top"/>
      <protection/>
    </xf>
    <xf numFmtId="0" fontId="10" fillId="0" borderId="0" xfId="51" applyFont="1" applyBorder="1" applyAlignment="1">
      <alignment horizontal="right" vertical="center"/>
      <protection/>
    </xf>
    <xf numFmtId="177" fontId="10" fillId="0" borderId="0" xfId="51" applyNumberFormat="1" applyFont="1" applyFill="1" applyBorder="1" applyAlignment="1">
      <alignment horizontal="right" vertical="center"/>
      <protection/>
    </xf>
    <xf numFmtId="0" fontId="10" fillId="0" borderId="0" xfId="0" applyFont="1" applyFill="1" applyBorder="1" applyAlignment="1">
      <alignment horizontal="center" vertical="top"/>
    </xf>
    <xf numFmtId="0" fontId="10" fillId="0" borderId="0" xfId="0" applyFont="1" applyFill="1" applyBorder="1" applyAlignment="1">
      <alignment horizontal="justify" vertical="top"/>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0" fillId="0" borderId="0" xfId="0" applyFont="1" applyFill="1" applyBorder="1" applyAlignment="1">
      <alignment horizontal="right" vertical="center"/>
    </xf>
    <xf numFmtId="49" fontId="9" fillId="0" borderId="0" xfId="0" applyNumberFormat="1" applyFont="1" applyBorder="1" applyAlignment="1">
      <alignment horizontal="center" vertical="top"/>
    </xf>
    <xf numFmtId="0" fontId="9" fillId="0" borderId="0" xfId="0" applyNumberFormat="1" applyFont="1" applyBorder="1" applyAlignment="1">
      <alignment horizontal="justify" vertical="top"/>
    </xf>
    <xf numFmtId="0" fontId="9" fillId="0" borderId="0" xfId="0" applyFont="1" applyFill="1" applyBorder="1" applyAlignment="1">
      <alignment horizontal="center" vertical="center"/>
    </xf>
    <xf numFmtId="2" fontId="9" fillId="0" borderId="0" xfId="0" applyNumberFormat="1" applyFont="1" applyFill="1" applyAlignment="1">
      <alignment horizontal="center" vertical="center"/>
    </xf>
    <xf numFmtId="0" fontId="9" fillId="0" borderId="0" xfId="0" applyFont="1" applyAlignment="1">
      <alignment horizontal="right" vertical="center"/>
    </xf>
    <xf numFmtId="2" fontId="61" fillId="0" borderId="0" xfId="0" applyNumberFormat="1" applyFont="1" applyFill="1" applyAlignment="1">
      <alignmen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top"/>
    </xf>
    <xf numFmtId="0" fontId="10" fillId="0" borderId="10" xfId="51" applyFont="1" applyFill="1" applyBorder="1" applyAlignment="1">
      <alignment horizontal="left" vertical="center" wrapText="1"/>
      <protection/>
    </xf>
    <xf numFmtId="0" fontId="10" fillId="0" borderId="10" xfId="51" applyFont="1" applyFill="1" applyBorder="1" applyAlignment="1">
      <alignment horizontal="center" vertical="center" wrapText="1"/>
      <protection/>
    </xf>
    <xf numFmtId="177" fontId="10" fillId="0" borderId="10" xfId="51" applyNumberFormat="1" applyFont="1" applyFill="1" applyBorder="1" applyAlignment="1">
      <alignment horizontal="right" vertical="center"/>
      <protection/>
    </xf>
    <xf numFmtId="0" fontId="10" fillId="0" borderId="0" xfId="51" applyFont="1" applyFill="1" applyBorder="1" applyAlignment="1">
      <alignment horizontal="left" vertical="center" wrapText="1"/>
      <protection/>
    </xf>
    <xf numFmtId="0" fontId="10" fillId="0" borderId="0" xfId="51" applyFont="1" applyFill="1" applyBorder="1" applyAlignment="1">
      <alignment horizontal="center" vertical="center" wrapText="1"/>
      <protection/>
    </xf>
    <xf numFmtId="49" fontId="10" fillId="0" borderId="0" xfId="0" applyNumberFormat="1" applyFont="1" applyFill="1" applyAlignment="1">
      <alignment horizontal="center" vertical="top"/>
    </xf>
    <xf numFmtId="0" fontId="10" fillId="0" borderId="0" xfId="0" applyFont="1" applyFill="1" applyAlignment="1">
      <alignment horizontal="justify" vertical="top"/>
    </xf>
    <xf numFmtId="179" fontId="9" fillId="0" borderId="0" xfId="0" applyNumberFormat="1" applyFont="1" applyBorder="1" applyAlignment="1">
      <alignment horizontal="right" vertical="center"/>
    </xf>
    <xf numFmtId="49" fontId="9" fillId="0" borderId="0" xfId="0" applyNumberFormat="1" applyFont="1" applyFill="1" applyAlignment="1">
      <alignment horizontal="center" vertical="top"/>
    </xf>
    <xf numFmtId="0" fontId="38" fillId="0" borderId="0" xfId="0" applyFont="1" applyFill="1" applyAlignment="1">
      <alignment horizontal="justify" vertical="top"/>
    </xf>
    <xf numFmtId="0" fontId="10" fillId="0" borderId="0" xfId="0" applyFont="1" applyFill="1" applyAlignment="1">
      <alignment horizontal="left" vertical="top"/>
    </xf>
    <xf numFmtId="0" fontId="9" fillId="0" borderId="0" xfId="0" applyFont="1" applyFill="1" applyAlignment="1">
      <alignment horizontal="left" vertical="top"/>
    </xf>
    <xf numFmtId="49" fontId="9" fillId="0" borderId="0" xfId="51" applyNumberFormat="1" applyFont="1" applyFill="1" applyAlignment="1">
      <alignment horizontal="center" vertical="top"/>
      <protection/>
    </xf>
    <xf numFmtId="0" fontId="10" fillId="0" borderId="0" xfId="51" applyFont="1" applyFill="1" applyAlignment="1">
      <alignment horizontal="justify" vertical="top"/>
      <protection/>
    </xf>
    <xf numFmtId="0" fontId="9" fillId="0" borderId="0" xfId="51" applyFont="1" applyFill="1" applyAlignment="1">
      <alignment horizontal="center" vertical="center"/>
      <protection/>
    </xf>
    <xf numFmtId="2" fontId="9" fillId="0" borderId="0" xfId="51" applyNumberFormat="1" applyFont="1" applyFill="1" applyAlignment="1">
      <alignment horizontal="center" vertical="center"/>
      <protection/>
    </xf>
    <xf numFmtId="179" fontId="10" fillId="0" borderId="0" xfId="51" applyNumberFormat="1" applyFont="1" applyBorder="1" applyAlignment="1">
      <alignment horizontal="right" vertical="center"/>
      <protection/>
    </xf>
    <xf numFmtId="49" fontId="9" fillId="0" borderId="11" xfId="51" applyNumberFormat="1" applyFont="1" applyFill="1" applyBorder="1" applyAlignment="1">
      <alignment horizontal="center" vertical="top"/>
      <protection/>
    </xf>
    <xf numFmtId="0" fontId="10" fillId="0" borderId="11" xfId="51" applyFont="1" applyFill="1" applyBorder="1" applyAlignment="1">
      <alignment vertical="center"/>
      <protection/>
    </xf>
    <xf numFmtId="0" fontId="9" fillId="0" borderId="11" xfId="51" applyFont="1" applyFill="1" applyBorder="1" applyAlignment="1">
      <alignment horizontal="center" vertical="center"/>
      <protection/>
    </xf>
    <xf numFmtId="2" fontId="9" fillId="0" borderId="11" xfId="51" applyNumberFormat="1" applyFont="1" applyFill="1" applyBorder="1" applyAlignment="1">
      <alignment horizontal="center" vertical="center"/>
      <protection/>
    </xf>
    <xf numFmtId="179" fontId="9" fillId="0" borderId="11" xfId="51" applyNumberFormat="1" applyFont="1" applyBorder="1" applyAlignment="1">
      <alignment horizontal="right" vertical="center"/>
      <protection/>
    </xf>
    <xf numFmtId="49" fontId="9" fillId="0" borderId="0" xfId="51" applyNumberFormat="1" applyFont="1" applyFill="1" applyBorder="1" applyAlignment="1">
      <alignment horizontal="center" vertical="top"/>
      <protection/>
    </xf>
    <xf numFmtId="0" fontId="10" fillId="0" borderId="0" xfId="51" applyFont="1" applyFill="1" applyBorder="1" applyAlignment="1">
      <alignment vertical="center"/>
      <protection/>
    </xf>
    <xf numFmtId="0" fontId="9" fillId="0" borderId="0" xfId="51" applyFont="1" applyFill="1" applyBorder="1" applyAlignment="1">
      <alignment horizontal="center" vertical="center"/>
      <protection/>
    </xf>
    <xf numFmtId="2" fontId="9" fillId="0" borderId="0" xfId="51" applyNumberFormat="1" applyFont="1" applyFill="1" applyBorder="1" applyAlignment="1">
      <alignment horizontal="center" vertical="center"/>
      <protection/>
    </xf>
    <xf numFmtId="0" fontId="10" fillId="0" borderId="0" xfId="51" applyNumberFormat="1" applyFont="1" applyBorder="1" applyAlignment="1">
      <alignment horizontal="justify" vertical="top" wrapText="1"/>
      <protection/>
    </xf>
    <xf numFmtId="0" fontId="10" fillId="0" borderId="0" xfId="51" applyNumberFormat="1" applyFont="1" applyBorder="1" applyAlignment="1">
      <alignment horizontal="right" vertical="top" wrapText="1"/>
      <protection/>
    </xf>
    <xf numFmtId="0" fontId="7" fillId="0" borderId="0" xfId="0" applyFont="1" applyAlignment="1">
      <alignment horizontal="center"/>
    </xf>
    <xf numFmtId="0" fontId="7" fillId="0" borderId="0" xfId="0" applyFont="1" applyAlignment="1">
      <alignment/>
    </xf>
    <xf numFmtId="49" fontId="7" fillId="0" borderId="0" xfId="51" applyNumberFormat="1" applyFont="1" applyBorder="1" applyAlignment="1">
      <alignment horizontal="center" vertical="center"/>
      <protection/>
    </xf>
    <xf numFmtId="186" fontId="7" fillId="0" borderId="0" xfId="51" applyNumberFormat="1" applyFont="1" applyBorder="1" applyAlignment="1">
      <alignment horizontal="center" vertical="center"/>
      <protection/>
    </xf>
    <xf numFmtId="179" fontId="7" fillId="0" borderId="0" xfId="51" applyNumberFormat="1" applyFont="1" applyBorder="1" applyAlignment="1">
      <alignment horizontal="right" vertical="center"/>
      <protection/>
    </xf>
    <xf numFmtId="49" fontId="7" fillId="0" borderId="0" xfId="51" applyNumberFormat="1" applyFont="1" applyBorder="1" applyAlignment="1">
      <alignment horizontal="center" vertical="top"/>
      <protection/>
    </xf>
    <xf numFmtId="0" fontId="7" fillId="0" borderId="0" xfId="51" applyNumberFormat="1" applyFont="1" applyBorder="1" applyAlignment="1">
      <alignment horizontal="justify" vertical="top" wrapText="1"/>
      <protection/>
    </xf>
    <xf numFmtId="178" fontId="9" fillId="0" borderId="0" xfId="51" applyNumberFormat="1" applyFont="1" applyBorder="1" applyAlignment="1">
      <alignment horizontal="right" vertical="center"/>
      <protection/>
    </xf>
    <xf numFmtId="178" fontId="10" fillId="0" borderId="0" xfId="51" applyNumberFormat="1" applyFont="1" applyFill="1" applyBorder="1" applyAlignment="1">
      <alignment horizontal="right" vertical="center"/>
      <protection/>
    </xf>
    <xf numFmtId="178" fontId="10"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10" fillId="0" borderId="10" xfId="51" applyNumberFormat="1" applyFont="1" applyFill="1" applyBorder="1" applyAlignment="1">
      <alignment horizontal="right" vertical="center"/>
      <protection/>
    </xf>
    <xf numFmtId="178" fontId="9" fillId="0" borderId="0" xfId="0" applyNumberFormat="1" applyFont="1" applyBorder="1" applyAlignment="1">
      <alignment horizontal="right" vertical="center"/>
    </xf>
    <xf numFmtId="178" fontId="10" fillId="0" borderId="0" xfId="0" applyNumberFormat="1" applyFont="1" applyBorder="1" applyAlignment="1">
      <alignment horizontal="right" vertical="center"/>
    </xf>
    <xf numFmtId="178" fontId="10" fillId="0" borderId="0" xfId="51" applyNumberFormat="1" applyFont="1" applyBorder="1" applyAlignment="1">
      <alignment horizontal="right" vertical="center"/>
      <protection/>
    </xf>
    <xf numFmtId="178" fontId="10" fillId="0" borderId="11" xfId="51" applyNumberFormat="1" applyFont="1" applyBorder="1" applyAlignment="1">
      <alignment horizontal="right" vertical="center"/>
      <protection/>
    </xf>
    <xf numFmtId="178" fontId="7" fillId="0" borderId="0" xfId="51" applyNumberFormat="1" applyFont="1" applyBorder="1" applyAlignment="1">
      <alignment horizontal="right" vertical="center"/>
      <protection/>
    </xf>
    <xf numFmtId="49" fontId="10"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186" fontId="10" fillId="0" borderId="12" xfId="0" applyNumberFormat="1" applyFont="1" applyBorder="1" applyAlignment="1">
      <alignment horizontal="center" vertical="center" wrapText="1"/>
    </xf>
    <xf numFmtId="49" fontId="9" fillId="0" borderId="0" xfId="0" applyNumberFormat="1" applyFont="1" applyBorder="1" applyAlignment="1">
      <alignment horizontal="center" vertical="top" wrapText="1"/>
    </xf>
    <xf numFmtId="49" fontId="10" fillId="0" borderId="0" xfId="0" applyNumberFormat="1" applyFont="1" applyBorder="1" applyAlignment="1">
      <alignment horizontal="justify" vertical="top" wrapText="1"/>
    </xf>
    <xf numFmtId="0" fontId="10" fillId="0" borderId="0" xfId="0" applyFont="1" applyBorder="1" applyAlignment="1">
      <alignment horizontal="center" vertical="center" wrapText="1"/>
    </xf>
    <xf numFmtId="186" fontId="10" fillId="0" borderId="0" xfId="0" applyNumberFormat="1" applyFont="1" applyBorder="1" applyAlignment="1">
      <alignment horizontal="center" vertical="center" wrapText="1"/>
    </xf>
    <xf numFmtId="49" fontId="10" fillId="0" borderId="0" xfId="0" applyNumberFormat="1" applyFont="1" applyFill="1" applyBorder="1" applyAlignment="1">
      <alignment horizontal="center" vertical="top"/>
    </xf>
    <xf numFmtId="0" fontId="10" fillId="0" borderId="0" xfId="0" applyFont="1" applyFill="1" applyBorder="1" applyAlignment="1">
      <alignment horizontal="justify" vertical="justify" wrapText="1"/>
    </xf>
    <xf numFmtId="2"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top"/>
    </xf>
    <xf numFmtId="0" fontId="9" fillId="0" borderId="0" xfId="0" applyFont="1" applyFill="1" applyBorder="1" applyAlignment="1">
      <alignment horizontal="justify" vertical="justify" wrapText="1"/>
    </xf>
    <xf numFmtId="49" fontId="9" fillId="0" borderId="0" xfId="0" applyNumberFormat="1" applyFont="1" applyFill="1" applyBorder="1" applyAlignment="1">
      <alignment horizontal="justify" vertical="center" wrapText="1"/>
    </xf>
    <xf numFmtId="49" fontId="9" fillId="0" borderId="0" xfId="0" applyNumberFormat="1" applyFont="1" applyFill="1" applyAlignment="1">
      <alignment horizontal="justify" vertical="center" wrapText="1"/>
    </xf>
    <xf numFmtId="49" fontId="10" fillId="0" borderId="0" xfId="0" applyNumberFormat="1" applyFont="1" applyFill="1" applyAlignment="1">
      <alignment horizontal="justify" vertical="center" wrapText="1"/>
    </xf>
    <xf numFmtId="0" fontId="9" fillId="0" borderId="0" xfId="0" applyFont="1" applyFill="1" applyAlignment="1">
      <alignment horizontal="justify" vertical="center" wrapText="1"/>
    </xf>
    <xf numFmtId="178" fontId="9" fillId="0" borderId="0" xfId="0" applyNumberFormat="1" applyFont="1" applyFill="1" applyAlignment="1">
      <alignment horizontal="right" vertical="center"/>
    </xf>
    <xf numFmtId="49" fontId="9" fillId="0" borderId="0" xfId="0" applyNumberFormat="1" applyFont="1" applyAlignment="1">
      <alignment horizontal="justify" vertical="center" wrapText="1"/>
    </xf>
    <xf numFmtId="0" fontId="9" fillId="0" borderId="0" xfId="0" applyFont="1" applyAlignment="1">
      <alignment horizontal="justify"/>
    </xf>
    <xf numFmtId="0" fontId="9" fillId="0" borderId="0" xfId="0" applyFont="1" applyAlignment="1">
      <alignment horizontal="justify" vertical="justify" wrapText="1"/>
    </xf>
    <xf numFmtId="0" fontId="9" fillId="0" borderId="0" xfId="0" applyFont="1" applyAlignment="1">
      <alignment/>
    </xf>
    <xf numFmtId="0" fontId="10" fillId="0" borderId="0" xfId="0" applyFont="1" applyAlignment="1">
      <alignment vertical="top" wrapText="1"/>
    </xf>
    <xf numFmtId="0" fontId="10" fillId="0" borderId="0" xfId="0" applyFont="1" applyFill="1" applyAlignment="1">
      <alignment horizontal="justify" vertical="justify" wrapText="1"/>
    </xf>
    <xf numFmtId="0" fontId="7" fillId="0" borderId="0" xfId="0" applyFont="1" applyAlignment="1">
      <alignment horizontal="justify" wrapText="1"/>
    </xf>
    <xf numFmtId="0" fontId="9" fillId="0" borderId="0" xfId="0" applyFont="1" applyFill="1" applyAlignment="1">
      <alignment horizontal="justify" vertical="justify" wrapText="1"/>
    </xf>
    <xf numFmtId="0" fontId="6" fillId="0" borderId="0" xfId="0" applyFont="1" applyAlignment="1">
      <alignment horizontal="center" vertical="center"/>
    </xf>
    <xf numFmtId="0" fontId="9" fillId="0" borderId="0" xfId="0" applyFont="1" applyFill="1" applyAlignment="1">
      <alignment horizontal="justify" vertical="top" wrapText="1"/>
    </xf>
    <xf numFmtId="0" fontId="7" fillId="0" borderId="0" xfId="0" applyFont="1" applyAlignment="1">
      <alignment horizontal="center" wrapText="1"/>
    </xf>
    <xf numFmtId="2" fontId="7" fillId="0" borderId="0" xfId="0" applyNumberFormat="1" applyFont="1" applyAlignment="1">
      <alignment horizontal="center" vertical="center"/>
    </xf>
    <xf numFmtId="0" fontId="9" fillId="0" borderId="0" xfId="0" applyFont="1" applyAlignment="1">
      <alignment horizontal="center" vertical="center"/>
    </xf>
    <xf numFmtId="2" fontId="9" fillId="0" borderId="0" xfId="0" applyNumberFormat="1" applyFont="1" applyAlignment="1">
      <alignment horizontal="center" vertical="center"/>
    </xf>
    <xf numFmtId="0" fontId="9" fillId="0" borderId="0" xfId="0" applyFont="1" applyAlignment="1">
      <alignment horizontal="justify" vertical="center" wrapText="1"/>
    </xf>
    <xf numFmtId="0" fontId="10" fillId="0" borderId="0" xfId="0" applyFont="1" applyAlignment="1">
      <alignment horizontal="justify" vertical="justify" wrapText="1"/>
    </xf>
    <xf numFmtId="0" fontId="7" fillId="0" borderId="0" xfId="0" applyFont="1" applyAlignment="1">
      <alignment horizontal="justify" vertical="top" wrapText="1"/>
    </xf>
    <xf numFmtId="0" fontId="9" fillId="0" borderId="0" xfId="0" applyFont="1" applyFill="1" applyAlignment="1">
      <alignment horizontal="center" vertical="top"/>
    </xf>
    <xf numFmtId="49" fontId="9" fillId="0" borderId="0" xfId="0" applyNumberFormat="1" applyFont="1" applyFill="1" applyAlignment="1">
      <alignment horizontal="justify" vertical="top"/>
    </xf>
    <xf numFmtId="0" fontId="9" fillId="0" borderId="0" xfId="0" applyFont="1" applyFill="1" applyAlignment="1">
      <alignment horizontal="justify" vertical="top"/>
    </xf>
    <xf numFmtId="0" fontId="9" fillId="0" borderId="0" xfId="0" applyFont="1" applyFill="1" applyAlignment="1">
      <alignment horizontal="justify" vertical="center"/>
    </xf>
    <xf numFmtId="49" fontId="10" fillId="0" borderId="10" xfId="0" applyNumberFormat="1" applyFont="1" applyFill="1" applyBorder="1" applyAlignment="1">
      <alignment horizontal="center" vertical="top"/>
    </xf>
    <xf numFmtId="0" fontId="10" fillId="0" borderId="10" xfId="0" applyFont="1" applyFill="1" applyBorder="1" applyAlignment="1">
      <alignment horizontal="justify" vertical="center" wrapText="1"/>
    </xf>
    <xf numFmtId="0" fontId="9"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0" fontId="6" fillId="0" borderId="0" xfId="0" applyFont="1" applyAlignment="1">
      <alignment horizontal="center" vertical="top"/>
    </xf>
    <xf numFmtId="49" fontId="9" fillId="0" borderId="0" xfId="0" applyNumberFormat="1" applyFont="1" applyFill="1" applyAlignment="1">
      <alignment horizontal="justify" vertical="justify" wrapText="1"/>
    </xf>
    <xf numFmtId="1" fontId="7" fillId="0" borderId="0" xfId="0" applyNumberFormat="1" applyFont="1" applyAlignment="1">
      <alignment horizontal="center" vertical="center"/>
    </xf>
    <xf numFmtId="49" fontId="10" fillId="0" borderId="0" xfId="0" applyNumberFormat="1" applyFont="1" applyFill="1" applyBorder="1" applyAlignment="1">
      <alignment horizontal="justify" vertical="justify" wrapText="1"/>
    </xf>
    <xf numFmtId="49" fontId="9" fillId="0" borderId="0" xfId="0" applyNumberFormat="1" applyFont="1" applyFill="1" applyAlignment="1">
      <alignment horizontal="left" vertical="justify" wrapText="1" indent="1"/>
    </xf>
    <xf numFmtId="0" fontId="9" fillId="0" borderId="0" xfId="0" applyFont="1" applyFill="1" applyAlignment="1">
      <alignment horizontal="left" vertical="center" wrapText="1"/>
    </xf>
    <xf numFmtId="49" fontId="9" fillId="0" borderId="0" xfId="0" applyNumberFormat="1" applyFont="1" applyFill="1" applyBorder="1" applyAlignment="1">
      <alignment horizontal="justify" vertical="justify" wrapText="1"/>
    </xf>
    <xf numFmtId="0" fontId="9" fillId="0" borderId="0" xfId="0" applyFont="1" applyFill="1" applyAlignment="1">
      <alignment horizontal="center"/>
    </xf>
    <xf numFmtId="49" fontId="9" fillId="0" borderId="0" xfId="0" applyNumberFormat="1" applyFont="1" applyFill="1" applyAlignment="1">
      <alignment horizontal="left" vertical="top" wrapText="1" indent="1"/>
    </xf>
    <xf numFmtId="2" fontId="9" fillId="0" borderId="0" xfId="0" applyNumberFormat="1" applyFont="1" applyFill="1" applyAlignment="1">
      <alignment horizontal="center"/>
    </xf>
    <xf numFmtId="0" fontId="9" fillId="0" borderId="0" xfId="0" applyFont="1" applyAlignment="1">
      <alignment vertical="top" wrapText="1"/>
    </xf>
    <xf numFmtId="49" fontId="9" fillId="0" borderId="0" xfId="0" applyNumberFormat="1" applyFont="1" applyFill="1" applyAlignment="1">
      <alignment horizontal="justify" vertical="top" wrapText="1"/>
    </xf>
    <xf numFmtId="0" fontId="9" fillId="0" borderId="0" xfId="0" applyFont="1" applyFill="1" applyAlignment="1">
      <alignment horizontal="justify"/>
    </xf>
    <xf numFmtId="0" fontId="9" fillId="0" borderId="0" xfId="0" applyFont="1" applyFill="1" applyAlignment="1">
      <alignment horizontal="left" vertical="top" wrapText="1"/>
    </xf>
    <xf numFmtId="0" fontId="9" fillId="0" borderId="0" xfId="0" applyFont="1" applyFill="1" applyAlignment="1">
      <alignment vertical="top" wrapText="1"/>
    </xf>
    <xf numFmtId="0" fontId="9" fillId="0" borderId="0" xfId="0" applyNumberFormat="1" applyFont="1" applyBorder="1" applyAlignment="1">
      <alignment horizontal="justify" vertical="top" wrapText="1"/>
    </xf>
    <xf numFmtId="49" fontId="9" fillId="0" borderId="0" xfId="0" applyNumberFormat="1" applyFont="1" applyBorder="1" applyAlignment="1">
      <alignment horizontal="center" vertical="center"/>
    </xf>
    <xf numFmtId="186" fontId="9" fillId="0" borderId="0" xfId="0" applyNumberFormat="1" applyFont="1" applyBorder="1" applyAlignment="1">
      <alignment horizontal="center" vertical="center"/>
    </xf>
    <xf numFmtId="49" fontId="9" fillId="0" borderId="0" xfId="0" applyNumberFormat="1" applyFont="1" applyBorder="1" applyAlignment="1">
      <alignment horizontal="justify" vertical="justify" wrapText="1"/>
    </xf>
    <xf numFmtId="0" fontId="10" fillId="0" borderId="0" xfId="0" applyFont="1" applyFill="1" applyAlignment="1">
      <alignment horizontal="center" vertical="top"/>
    </xf>
    <xf numFmtId="49" fontId="10" fillId="0" borderId="0" xfId="0" applyNumberFormat="1" applyFont="1" applyBorder="1" applyAlignment="1">
      <alignment horizontal="center" vertical="top"/>
    </xf>
    <xf numFmtId="49" fontId="9" fillId="0" borderId="0" xfId="53" applyNumberFormat="1" applyFont="1" applyAlignment="1" applyProtection="1">
      <alignment vertical="top" wrapText="1"/>
      <protection locked="0"/>
    </xf>
    <xf numFmtId="49" fontId="9" fillId="0" borderId="0" xfId="0" applyNumberFormat="1" applyFont="1" applyAlignment="1">
      <alignment horizontal="left" vertical="top"/>
    </xf>
    <xf numFmtId="49" fontId="9" fillId="0" borderId="0" xfId="0" applyNumberFormat="1" applyFont="1" applyFill="1" applyAlignment="1">
      <alignment horizontal="left" vertical="justify" wrapText="1"/>
    </xf>
    <xf numFmtId="0" fontId="10" fillId="0" borderId="10" xfId="0" applyFont="1" applyFill="1" applyBorder="1" applyAlignment="1">
      <alignment horizontal="justify" vertical="center"/>
    </xf>
    <xf numFmtId="49" fontId="10" fillId="0" borderId="0" xfId="0" applyNumberFormat="1" applyFont="1" applyBorder="1" applyAlignment="1">
      <alignment horizontal="justify" vertical="center" wrapText="1"/>
    </xf>
    <xf numFmtId="49" fontId="9" fillId="0" borderId="0" xfId="0" applyNumberFormat="1" applyFont="1" applyFill="1" applyBorder="1" applyAlignment="1">
      <alignment horizontal="center" vertical="center"/>
    </xf>
    <xf numFmtId="2" fontId="9" fillId="0" borderId="0" xfId="0" applyNumberFormat="1" applyFont="1" applyBorder="1" applyAlignment="1">
      <alignment horizontal="center" vertical="center"/>
    </xf>
    <xf numFmtId="0" fontId="9" fillId="0" borderId="0" xfId="0" applyNumberFormat="1" applyFont="1" applyFill="1" applyBorder="1" applyAlignment="1">
      <alignment horizontal="justify" vertical="center" wrapText="1"/>
    </xf>
    <xf numFmtId="49" fontId="9" fillId="0" borderId="0" xfId="0" applyNumberFormat="1" applyFont="1" applyBorder="1" applyAlignment="1">
      <alignment vertical="top"/>
    </xf>
    <xf numFmtId="0" fontId="10" fillId="0" borderId="10" xfId="0" applyFont="1" applyBorder="1" applyAlignment="1">
      <alignment horizontal="justify" vertical="center"/>
    </xf>
    <xf numFmtId="0" fontId="9" fillId="0" borderId="10" xfId="0" applyFont="1" applyBorder="1" applyAlignment="1">
      <alignment horizontal="center" vertical="center"/>
    </xf>
    <xf numFmtId="2" fontId="9" fillId="0" borderId="10" xfId="0" applyNumberFormat="1" applyFont="1" applyBorder="1" applyAlignment="1">
      <alignment horizontal="center" vertical="center"/>
    </xf>
    <xf numFmtId="0" fontId="9" fillId="0" borderId="0" xfId="0" applyFont="1" applyFill="1" applyBorder="1" applyAlignment="1">
      <alignment horizontal="center" vertical="top"/>
    </xf>
    <xf numFmtId="0" fontId="10" fillId="0" borderId="0" xfId="0" applyFont="1" applyBorder="1" applyAlignment="1">
      <alignment horizontal="justify" vertical="center"/>
    </xf>
    <xf numFmtId="0" fontId="9" fillId="0" borderId="0" xfId="0" applyFont="1" applyBorder="1" applyAlignment="1">
      <alignment horizontal="center" vertical="center"/>
    </xf>
    <xf numFmtId="0" fontId="9" fillId="0" borderId="0" xfId="0" applyFont="1" applyAlignment="1">
      <alignment horizontal="justify" vertical="top"/>
    </xf>
    <xf numFmtId="0" fontId="10" fillId="0" borderId="0" xfId="0" applyFont="1" applyFill="1" applyBorder="1" applyAlignment="1">
      <alignment horizontal="justify" vertical="center"/>
    </xf>
    <xf numFmtId="49" fontId="9" fillId="0" borderId="0" xfId="0" applyNumberFormat="1" applyFont="1" applyFill="1" applyAlignment="1">
      <alignment horizontal="left" vertical="top"/>
    </xf>
    <xf numFmtId="49" fontId="10" fillId="0" borderId="0" xfId="0" applyNumberFormat="1" applyFont="1" applyFill="1" applyAlignment="1">
      <alignment horizontal="justify" vertical="top"/>
    </xf>
    <xf numFmtId="49" fontId="9" fillId="0" borderId="13" xfId="0" applyNumberFormat="1" applyFont="1" applyFill="1" applyBorder="1" applyAlignment="1">
      <alignment horizontal="center" vertical="top"/>
    </xf>
    <xf numFmtId="0" fontId="10" fillId="0" borderId="13" xfId="0" applyFont="1" applyFill="1" applyBorder="1" applyAlignment="1">
      <alignment vertical="center"/>
    </xf>
    <xf numFmtId="0" fontId="9" fillId="0" borderId="13" xfId="0" applyFont="1" applyFill="1" applyBorder="1" applyAlignment="1">
      <alignment horizontal="center" vertical="center"/>
    </xf>
    <xf numFmtId="2" fontId="9" fillId="0" borderId="13"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6"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top" wrapText="1"/>
    </xf>
    <xf numFmtId="49" fontId="10" fillId="0" borderId="0" xfId="0" applyNumberFormat="1" applyFont="1" applyFill="1" applyBorder="1" applyAlignment="1">
      <alignment horizontal="justify" vertical="top" wrapText="1"/>
    </xf>
    <xf numFmtId="0" fontId="10" fillId="0" borderId="0" xfId="0" applyFont="1" applyFill="1" applyBorder="1" applyAlignment="1">
      <alignment horizontal="center" vertical="center" wrapText="1"/>
    </xf>
    <xf numFmtId="186"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top"/>
    </xf>
    <xf numFmtId="0" fontId="10" fillId="0" borderId="0" xfId="0" applyNumberFormat="1" applyFont="1" applyFill="1" applyBorder="1" applyAlignment="1">
      <alignment horizontal="justify" vertical="top" wrapText="1"/>
    </xf>
    <xf numFmtId="49" fontId="9" fillId="0" borderId="0" xfId="0" applyNumberFormat="1" applyFont="1" applyFill="1" applyBorder="1" applyAlignment="1">
      <alignment horizontal="center" vertical="center"/>
    </xf>
    <xf numFmtId="186" fontId="9"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top"/>
    </xf>
    <xf numFmtId="0" fontId="9" fillId="0" borderId="0" xfId="0" applyNumberFormat="1" applyFont="1" applyFill="1" applyBorder="1" applyAlignment="1">
      <alignment horizontal="justify" vertical="top" wrapText="1"/>
    </xf>
    <xf numFmtId="0" fontId="9" fillId="0" borderId="0" xfId="0" applyFont="1" applyFill="1" applyBorder="1" applyAlignment="1">
      <alignment vertical="top" wrapText="1"/>
    </xf>
    <xf numFmtId="178" fontId="9" fillId="0" borderId="0" xfId="0" applyNumberFormat="1" applyFont="1" applyFill="1" applyBorder="1" applyAlignment="1">
      <alignment horizontal="right" vertical="center"/>
    </xf>
    <xf numFmtId="0" fontId="9" fillId="0" borderId="0" xfId="0" applyFont="1" applyFill="1" applyBorder="1" applyAlignment="1">
      <alignment horizontal="justify" vertical="top" wrapText="1"/>
    </xf>
    <xf numFmtId="2" fontId="9" fillId="0" borderId="0" xfId="0" applyNumberFormat="1" applyFont="1" applyFill="1" applyBorder="1" applyAlignment="1">
      <alignment horizontal="center" vertical="center"/>
    </xf>
    <xf numFmtId="0" fontId="9" fillId="0" borderId="0" xfId="0" applyNumberFormat="1" applyFont="1" applyFill="1" applyBorder="1" applyAlignment="1">
      <alignment vertical="top" wrapText="1"/>
    </xf>
    <xf numFmtId="0" fontId="9" fillId="0" borderId="0" xfId="0" applyFont="1" applyFill="1" applyBorder="1" applyAlignment="1">
      <alignment horizontal="center" vertical="center"/>
    </xf>
    <xf numFmtId="0" fontId="9" fillId="0" borderId="0" xfId="51" applyFont="1" applyFill="1" applyBorder="1" applyAlignment="1">
      <alignment horizontal="justify" vertical="top" wrapText="1"/>
      <protection/>
    </xf>
    <xf numFmtId="49" fontId="10" fillId="0" borderId="10" xfId="0" applyNumberFormat="1" applyFont="1" applyFill="1" applyBorder="1" applyAlignment="1">
      <alignment horizontal="center" vertical="top"/>
    </xf>
    <xf numFmtId="0" fontId="10" fillId="0" borderId="10" xfId="0" applyNumberFormat="1" applyFont="1" applyFill="1" applyBorder="1" applyAlignment="1">
      <alignment horizontal="justify" vertical="top" wrapText="1"/>
    </xf>
    <xf numFmtId="49" fontId="10" fillId="0" borderId="10" xfId="0" applyNumberFormat="1" applyFont="1" applyFill="1" applyBorder="1" applyAlignment="1">
      <alignment horizontal="center" vertical="center"/>
    </xf>
    <xf numFmtId="186" fontId="10" fillId="0" borderId="1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186" fontId="10" fillId="0" borderId="0" xfId="0" applyNumberFormat="1" applyFont="1" applyFill="1" applyBorder="1" applyAlignment="1">
      <alignment horizontal="center" vertical="center"/>
    </xf>
    <xf numFmtId="0" fontId="10" fillId="0" borderId="0" xfId="0" applyFont="1" applyFill="1" applyBorder="1" applyAlignment="1">
      <alignment horizontal="justify" vertical="top" wrapText="1"/>
    </xf>
    <xf numFmtId="49" fontId="9" fillId="0" borderId="0" xfId="0" applyNumberFormat="1" applyFont="1" applyFill="1" applyBorder="1" applyAlignment="1">
      <alignment horizontal="center" vertical="top" wrapText="1"/>
    </xf>
    <xf numFmtId="2" fontId="9" fillId="0" borderId="0" xfId="0" applyNumberFormat="1" applyFont="1" applyFill="1" applyBorder="1" applyAlignment="1">
      <alignment horizontal="center" vertical="center" wrapText="1"/>
    </xf>
    <xf numFmtId="186"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top" wrapText="1"/>
    </xf>
    <xf numFmtId="0" fontId="9" fillId="0" borderId="0" xfId="0" applyFont="1" applyFill="1" applyBorder="1" applyAlignment="1">
      <alignment horizontal="justify" vertical="top"/>
    </xf>
    <xf numFmtId="49" fontId="9" fillId="0" borderId="0" xfId="0" applyNumberFormat="1" applyFont="1" applyFill="1" applyBorder="1" applyAlignment="1">
      <alignment vertical="top" wrapText="1"/>
    </xf>
    <xf numFmtId="2" fontId="9" fillId="0" borderId="0" xfId="51" applyNumberFormat="1" applyFont="1" applyFill="1" applyBorder="1" applyAlignment="1">
      <alignment horizontal="center" vertical="center"/>
      <protection/>
    </xf>
    <xf numFmtId="49" fontId="9" fillId="0" borderId="10" xfId="0" applyNumberFormat="1" applyFont="1" applyFill="1" applyBorder="1" applyAlignment="1">
      <alignment horizontal="center" vertical="center"/>
    </xf>
    <xf numFmtId="186" fontId="9" fillId="0" borderId="10" xfId="0" applyNumberFormat="1" applyFont="1" applyFill="1" applyBorder="1" applyAlignment="1">
      <alignment horizontal="center" vertical="center"/>
    </xf>
    <xf numFmtId="0" fontId="9" fillId="0" borderId="14" xfId="0" applyNumberFormat="1" applyFont="1" applyFill="1" applyBorder="1" applyAlignment="1">
      <alignment horizontal="justify" vertical="top" wrapText="1"/>
    </xf>
    <xf numFmtId="49" fontId="9" fillId="0" borderId="14" xfId="0" applyNumberFormat="1" applyFont="1" applyFill="1" applyBorder="1" applyAlignment="1">
      <alignment horizontal="center" vertical="center"/>
    </xf>
    <xf numFmtId="186" fontId="9" fillId="0" borderId="14" xfId="0" applyNumberFormat="1" applyFont="1" applyFill="1" applyBorder="1" applyAlignment="1">
      <alignment horizontal="center" vertical="center"/>
    </xf>
    <xf numFmtId="49" fontId="9" fillId="0" borderId="0" xfId="0" applyNumberFormat="1" applyFont="1" applyFill="1" applyBorder="1" applyAlignment="1">
      <alignment horizontal="left" vertical="top"/>
    </xf>
    <xf numFmtId="0" fontId="9" fillId="0" borderId="0" xfId="0" applyFont="1" applyFill="1" applyBorder="1" applyAlignment="1">
      <alignment horizontal="center"/>
    </xf>
    <xf numFmtId="2" fontId="9" fillId="0" borderId="0" xfId="0" applyNumberFormat="1" applyFont="1" applyFill="1" applyBorder="1" applyAlignment="1">
      <alignment horizontal="right"/>
    </xf>
    <xf numFmtId="186" fontId="9" fillId="0" borderId="0" xfId="0" applyNumberFormat="1" applyFont="1" applyFill="1" applyBorder="1" applyAlignment="1">
      <alignment horizontal="center"/>
    </xf>
    <xf numFmtId="178" fontId="9" fillId="0" borderId="0" xfId="0" applyNumberFormat="1" applyFont="1" applyFill="1" applyBorder="1" applyAlignment="1">
      <alignment horizontal="right"/>
    </xf>
    <xf numFmtId="49" fontId="9" fillId="0" borderId="0" xfId="0" applyNumberFormat="1"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0" xfId="0" applyNumberFormat="1" applyFont="1" applyFill="1" applyBorder="1" applyAlignment="1">
      <alignment horizontal="justify" vertical="top"/>
    </xf>
    <xf numFmtId="0" fontId="10" fillId="0" borderId="0" xfId="0" applyFont="1" applyFill="1" applyBorder="1" applyAlignment="1">
      <alignment horizontal="center" vertical="top"/>
    </xf>
    <xf numFmtId="0" fontId="10" fillId="0" borderId="0" xfId="0" applyFont="1" applyFill="1" applyBorder="1" applyAlignment="1">
      <alignment horizontal="justify" vertical="top"/>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49" fontId="10" fillId="0" borderId="0" xfId="51" applyNumberFormat="1" applyFont="1" applyFill="1" applyBorder="1" applyAlignment="1">
      <alignment horizontal="center" vertical="top"/>
      <protection/>
    </xf>
    <xf numFmtId="0" fontId="10" fillId="0" borderId="0" xfId="0" applyNumberFormat="1" applyFont="1" applyFill="1" applyBorder="1" applyAlignment="1">
      <alignment horizontal="justify" vertical="top"/>
    </xf>
    <xf numFmtId="2" fontId="10" fillId="0" borderId="0" xfId="0" applyNumberFormat="1" applyFont="1" applyFill="1" applyBorder="1" applyAlignment="1">
      <alignment vertical="center" wrapText="1"/>
    </xf>
    <xf numFmtId="49" fontId="10" fillId="0" borderId="14" xfId="51" applyNumberFormat="1" applyFont="1" applyFill="1" applyBorder="1" applyAlignment="1">
      <alignment horizontal="center" vertical="top"/>
      <protection/>
    </xf>
    <xf numFmtId="0" fontId="10" fillId="0" borderId="0" xfId="0" applyFont="1" applyFill="1" applyBorder="1" applyAlignment="1">
      <alignment/>
    </xf>
    <xf numFmtId="0" fontId="10" fillId="0" borderId="13" xfId="0" applyFont="1" applyFill="1" applyBorder="1" applyAlignment="1">
      <alignment horizontal="center" vertical="top"/>
    </xf>
    <xf numFmtId="0" fontId="10" fillId="0" borderId="13" xfId="51" applyFont="1" applyFill="1" applyBorder="1" applyAlignment="1">
      <alignment horizontal="left" vertical="center" wrapText="1"/>
      <protection/>
    </xf>
    <xf numFmtId="0" fontId="10" fillId="0" borderId="13" xfId="51" applyFont="1" applyFill="1" applyBorder="1" applyAlignment="1">
      <alignment horizontal="center" vertical="center" wrapText="1"/>
      <protection/>
    </xf>
    <xf numFmtId="178" fontId="10" fillId="0" borderId="12" xfId="0" applyNumberFormat="1" applyFont="1" applyFill="1" applyBorder="1" applyAlignment="1">
      <alignment horizontal="center" vertical="center" wrapText="1"/>
    </xf>
    <xf numFmtId="178" fontId="10" fillId="0" borderId="0" xfId="0" applyNumberFormat="1" applyFont="1" applyFill="1" applyBorder="1" applyAlignment="1">
      <alignment horizontal="right" vertical="center" wrapText="1"/>
    </xf>
    <xf numFmtId="178" fontId="10" fillId="0" borderId="1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9" fillId="0" borderId="0" xfId="0" applyNumberFormat="1" applyFont="1" applyFill="1" applyBorder="1" applyAlignment="1">
      <alignment horizontal="right" vertical="center" wrapText="1"/>
    </xf>
    <xf numFmtId="178" fontId="9" fillId="0" borderId="10" xfId="0" applyNumberFormat="1" applyFont="1" applyFill="1" applyBorder="1" applyAlignment="1">
      <alignment horizontal="right" vertical="center"/>
    </xf>
    <xf numFmtId="178" fontId="9" fillId="0" borderId="14" xfId="0" applyNumberFormat="1" applyFont="1" applyFill="1" applyBorder="1" applyAlignment="1">
      <alignment horizontal="right" vertical="center"/>
    </xf>
    <xf numFmtId="178" fontId="9" fillId="0" borderId="0" xfId="0" applyNumberFormat="1" applyFont="1" applyFill="1" applyBorder="1" applyAlignment="1">
      <alignment/>
    </xf>
    <xf numFmtId="178" fontId="10" fillId="0" borderId="0" xfId="0" applyNumberFormat="1" applyFont="1" applyFill="1" applyBorder="1" applyAlignment="1">
      <alignment vertical="center" wrapText="1"/>
    </xf>
    <xf numFmtId="178" fontId="10" fillId="0" borderId="13" xfId="51" applyNumberFormat="1" applyFont="1" applyFill="1" applyBorder="1" applyAlignment="1">
      <alignment horizontal="right" vertical="center"/>
      <protection/>
    </xf>
    <xf numFmtId="178" fontId="10" fillId="0" borderId="12" xfId="0" applyNumberFormat="1" applyFont="1" applyBorder="1" applyAlignment="1">
      <alignment horizontal="center" vertical="center" wrapText="1"/>
    </xf>
    <xf numFmtId="178" fontId="9" fillId="0" borderId="0" xfId="0" applyNumberFormat="1" applyFont="1" applyBorder="1" applyAlignment="1">
      <alignment horizontal="right" vertical="center" wrapText="1"/>
    </xf>
    <xf numFmtId="178" fontId="9" fillId="0" borderId="0" xfId="0" applyNumberFormat="1" applyFont="1" applyAlignment="1">
      <alignment horizontal="right" vertical="center"/>
    </xf>
    <xf numFmtId="178" fontId="7" fillId="0" borderId="0" xfId="0" applyNumberFormat="1" applyFont="1" applyAlignment="1">
      <alignment horizontal="right"/>
    </xf>
    <xf numFmtId="178" fontId="7" fillId="0" borderId="0" xfId="0" applyNumberFormat="1" applyFont="1" applyAlignment="1">
      <alignment/>
    </xf>
    <xf numFmtId="178" fontId="9" fillId="0" borderId="0" xfId="0" applyNumberFormat="1" applyFont="1" applyFill="1" applyAlignment="1">
      <alignment horizontal="right" vertical="center" wrapText="1"/>
    </xf>
    <xf numFmtId="178" fontId="10" fillId="0" borderId="10" xfId="0" applyNumberFormat="1" applyFont="1" applyBorder="1" applyAlignment="1">
      <alignment horizontal="right" vertical="center"/>
    </xf>
    <xf numFmtId="178" fontId="9" fillId="0" borderId="0" xfId="0" applyNumberFormat="1" applyFont="1" applyBorder="1" applyAlignment="1">
      <alignment horizontal="right"/>
    </xf>
    <xf numFmtId="178" fontId="9" fillId="0" borderId="0" xfId="0" applyNumberFormat="1" applyFont="1" applyBorder="1" applyAlignment="1">
      <alignment vertical="top"/>
    </xf>
    <xf numFmtId="178" fontId="9" fillId="0" borderId="10" xfId="0" applyNumberFormat="1" applyFont="1" applyBorder="1" applyAlignment="1">
      <alignment horizontal="right" vertical="center"/>
    </xf>
    <xf numFmtId="178" fontId="9" fillId="0" borderId="13" xfId="0" applyNumberFormat="1" applyFont="1" applyBorder="1" applyAlignment="1">
      <alignment horizontal="right" vertical="center"/>
    </xf>
    <xf numFmtId="178" fontId="7" fillId="0" borderId="0" xfId="0" applyNumberFormat="1" applyFont="1" applyAlignment="1">
      <alignment horizontal="center"/>
    </xf>
    <xf numFmtId="178" fontId="10" fillId="0" borderId="10" xfId="0" applyNumberFormat="1" applyFont="1" applyFill="1" applyBorder="1" applyAlignment="1">
      <alignment horizontal="right" vertical="center"/>
    </xf>
    <xf numFmtId="178" fontId="7" fillId="0" borderId="0" xfId="0" applyNumberFormat="1" applyFont="1" applyAlignment="1">
      <alignment horizontal="center" vertical="center"/>
    </xf>
    <xf numFmtId="178" fontId="9" fillId="0" borderId="0" xfId="0" applyNumberFormat="1" applyFont="1" applyFill="1" applyAlignment="1">
      <alignment horizontal="right"/>
    </xf>
    <xf numFmtId="178" fontId="10" fillId="0" borderId="13" xfId="0" applyNumberFormat="1" applyFont="1" applyBorder="1" applyAlignment="1">
      <alignment horizontal="right" vertical="center"/>
    </xf>
    <xf numFmtId="49" fontId="1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62" fillId="0" borderId="0" xfId="0" applyFont="1" applyFill="1" applyBorder="1" applyAlignment="1">
      <alignment horizontal="center"/>
    </xf>
    <xf numFmtId="0" fontId="62" fillId="0" borderId="0" xfId="0" applyFont="1" applyFill="1" applyBorder="1" applyAlignment="1">
      <alignment/>
    </xf>
    <xf numFmtId="49" fontId="10" fillId="0" borderId="12" xfId="0" applyNumberFormat="1" applyFont="1" applyFill="1" applyBorder="1" applyAlignment="1">
      <alignment horizontal="left" vertical="center"/>
    </xf>
    <xf numFmtId="0"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0" xfId="0" applyNumberFormat="1" applyFont="1" applyFill="1" applyBorder="1" applyAlignment="1">
      <alignment horizontal="left" vertical="top"/>
    </xf>
    <xf numFmtId="0" fontId="10" fillId="0" borderId="0" xfId="0" applyNumberFormat="1" applyFont="1" applyFill="1" applyBorder="1" applyAlignment="1">
      <alignment horizontal="left" vertical="top" wrapText="1"/>
    </xf>
    <xf numFmtId="0" fontId="10" fillId="0" borderId="0" xfId="0" applyFont="1" applyFill="1" applyBorder="1" applyAlignment="1">
      <alignment horizontal="center" wrapText="1"/>
    </xf>
    <xf numFmtId="0" fontId="10" fillId="0" borderId="0" xfId="0" applyFont="1" applyFill="1" applyBorder="1" applyAlignment="1">
      <alignment horizontal="right" wrapText="1"/>
    </xf>
    <xf numFmtId="1" fontId="9" fillId="0" borderId="0" xfId="0"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0" xfId="0" applyFont="1" applyFill="1" applyBorder="1" applyAlignment="1">
      <alignment horizontal="justify" vertical="top" wrapText="1"/>
    </xf>
    <xf numFmtId="1" fontId="9" fillId="0" borderId="0" xfId="0" applyNumberFormat="1" applyFont="1" applyFill="1" applyBorder="1" applyAlignment="1">
      <alignment horizontal="center" vertical="top"/>
    </xf>
    <xf numFmtId="0" fontId="9" fillId="0" borderId="0" xfId="54" applyFont="1" applyFill="1" applyBorder="1" applyAlignment="1">
      <alignment horizontal="justify" vertical="top" wrapText="1"/>
      <protection/>
    </xf>
    <xf numFmtId="0" fontId="9" fillId="0" borderId="0" xfId="54" applyFont="1" applyFill="1" applyBorder="1" applyAlignment="1">
      <alignment horizontal="center" vertical="top"/>
      <protection/>
    </xf>
    <xf numFmtId="0" fontId="9" fillId="0" borderId="0" xfId="54" applyNumberFormat="1" applyFont="1" applyFill="1" applyBorder="1" applyAlignment="1">
      <alignment horizontal="justify" vertical="top" wrapText="1"/>
      <protection/>
    </xf>
    <xf numFmtId="0" fontId="62" fillId="0" borderId="0" xfId="0" applyFont="1" applyFill="1" applyBorder="1" applyAlignment="1">
      <alignment horizontal="left" vertical="top"/>
    </xf>
    <xf numFmtId="4" fontId="9" fillId="0" borderId="0" xfId="54" applyNumberFormat="1" applyFont="1" applyFill="1" applyBorder="1" applyAlignment="1">
      <alignment horizontal="justify" vertical="top" wrapText="1"/>
      <protection/>
    </xf>
    <xf numFmtId="14" fontId="9" fillId="0" borderId="0" xfId="0" applyNumberFormat="1" applyFont="1" applyFill="1" applyBorder="1" applyAlignment="1">
      <alignment horizontal="left" vertical="top"/>
    </xf>
    <xf numFmtId="0" fontId="9" fillId="0" borderId="0" xfId="54" applyNumberFormat="1" applyFont="1" applyFill="1" applyBorder="1" applyAlignment="1">
      <alignment horizontal="center" vertical="top" wrapText="1"/>
      <protection/>
    </xf>
    <xf numFmtId="0" fontId="62" fillId="0" borderId="0" xfId="0" applyFont="1" applyFill="1" applyBorder="1" applyAlignment="1">
      <alignment horizontal="center" vertical="top"/>
    </xf>
    <xf numFmtId="0" fontId="9" fillId="0" borderId="14" xfId="0" applyFont="1" applyFill="1" applyBorder="1" applyAlignment="1">
      <alignment horizontal="left" vertical="top"/>
    </xf>
    <xf numFmtId="0" fontId="9" fillId="0" borderId="14" xfId="54" applyNumberFormat="1" applyFont="1" applyFill="1" applyBorder="1" applyAlignment="1">
      <alignment horizontal="justify" vertical="top" wrapText="1"/>
      <protection/>
    </xf>
    <xf numFmtId="0" fontId="62" fillId="0" borderId="14" xfId="0" applyFont="1" applyFill="1" applyBorder="1" applyAlignment="1">
      <alignment horizontal="center" vertical="top"/>
    </xf>
    <xf numFmtId="0" fontId="9" fillId="0" borderId="14" xfId="54" applyFont="1" applyFill="1" applyBorder="1" applyAlignment="1">
      <alignment horizontal="center" vertical="top"/>
      <protection/>
    </xf>
    <xf numFmtId="0" fontId="9" fillId="0" borderId="0" xfId="54" applyNumberFormat="1" applyFont="1" applyFill="1" applyBorder="1" applyAlignment="1" quotePrefix="1">
      <alignment horizontal="justify" vertical="top" wrapText="1"/>
      <protection/>
    </xf>
    <xf numFmtId="0" fontId="10" fillId="0" borderId="0" xfId="54" applyNumberFormat="1" applyFont="1" applyFill="1" applyBorder="1" applyAlignment="1">
      <alignment horizontal="justify" vertical="top" wrapText="1"/>
      <protection/>
    </xf>
    <xf numFmtId="49" fontId="10" fillId="0" borderId="0" xfId="54" applyNumberFormat="1" applyFont="1" applyFill="1" applyBorder="1" applyAlignment="1">
      <alignment horizontal="justify" vertical="top" wrapText="1"/>
      <protection/>
    </xf>
    <xf numFmtId="0" fontId="9" fillId="0" borderId="0" xfId="54" applyFont="1" applyFill="1" applyBorder="1" applyAlignment="1">
      <alignment horizontal="justify" vertical="top"/>
      <protection/>
    </xf>
    <xf numFmtId="0" fontId="9" fillId="0" borderId="0" xfId="54" applyFont="1" applyFill="1" applyBorder="1" applyAlignment="1">
      <alignment horizontal="center"/>
      <protection/>
    </xf>
    <xf numFmtId="0" fontId="9" fillId="0" borderId="0" xfId="0" applyFont="1" applyFill="1" applyBorder="1" applyAlignment="1">
      <alignment horizontal="center"/>
    </xf>
    <xf numFmtId="0" fontId="10" fillId="0" borderId="10" xfId="0" applyFont="1" applyFill="1" applyBorder="1" applyAlignment="1">
      <alignment horizontal="left" vertical="top"/>
    </xf>
    <xf numFmtId="0" fontId="10" fillId="0" borderId="10" xfId="0" applyNumberFormat="1" applyFont="1" applyFill="1" applyBorder="1" applyAlignment="1">
      <alignment vertical="top" wrapText="1"/>
    </xf>
    <xf numFmtId="0" fontId="10" fillId="0" borderId="10" xfId="54" applyFont="1" applyFill="1" applyBorder="1" applyAlignment="1">
      <alignment horizontal="center"/>
      <protection/>
    </xf>
    <xf numFmtId="0" fontId="10" fillId="0" borderId="10" xfId="0" applyFont="1" applyFill="1" applyBorder="1" applyAlignment="1">
      <alignment horizontal="center"/>
    </xf>
    <xf numFmtId="0" fontId="62" fillId="0" borderId="0" xfId="0" applyFont="1" applyFill="1" applyBorder="1" applyAlignment="1">
      <alignment horizontal="left"/>
    </xf>
    <xf numFmtId="178" fontId="62" fillId="0" borderId="0" xfId="0" applyNumberFormat="1" applyFont="1" applyFill="1" applyBorder="1" applyAlignment="1" applyProtection="1">
      <alignment horizontal="center" vertical="top"/>
      <protection/>
    </xf>
    <xf numFmtId="178" fontId="10" fillId="0" borderId="12" xfId="0" applyNumberFormat="1" applyFont="1" applyFill="1" applyBorder="1" applyAlignment="1" applyProtection="1">
      <alignment horizontal="center" vertical="top"/>
      <protection/>
    </xf>
    <xf numFmtId="178" fontId="10" fillId="0" borderId="0" xfId="0" applyNumberFormat="1" applyFont="1" applyFill="1" applyBorder="1" applyAlignment="1" applyProtection="1">
      <alignment horizontal="center" vertical="top"/>
      <protection/>
    </xf>
    <xf numFmtId="178" fontId="9" fillId="0" borderId="0" xfId="0" applyNumberFormat="1" applyFont="1" applyFill="1" applyBorder="1" applyAlignment="1" applyProtection="1">
      <alignment horizontal="center" vertical="top"/>
      <protection/>
    </xf>
    <xf numFmtId="178" fontId="10" fillId="0" borderId="10" xfId="0" applyNumberFormat="1" applyFont="1" applyFill="1" applyBorder="1" applyAlignment="1" applyProtection="1">
      <alignment horizontal="center" vertical="top"/>
      <protection/>
    </xf>
    <xf numFmtId="2" fontId="62" fillId="0" borderId="0" xfId="0" applyNumberFormat="1" applyFont="1" applyFill="1" applyBorder="1" applyAlignment="1">
      <alignment/>
    </xf>
    <xf numFmtId="2" fontId="10" fillId="0" borderId="12" xfId="0" applyNumberFormat="1" applyFont="1" applyFill="1" applyBorder="1" applyAlignment="1">
      <alignment horizontal="center" vertical="center" wrapText="1"/>
    </xf>
    <xf numFmtId="2" fontId="10" fillId="0" borderId="0" xfId="0" applyNumberFormat="1" applyFont="1" applyFill="1" applyBorder="1" applyAlignment="1">
      <alignment horizontal="right" wrapText="1"/>
    </xf>
    <xf numFmtId="2" fontId="9" fillId="0" borderId="0" xfId="0" applyNumberFormat="1" applyFont="1" applyFill="1" applyBorder="1" applyAlignment="1">
      <alignment vertical="top"/>
    </xf>
    <xf numFmtId="2" fontId="9" fillId="0" borderId="0" xfId="0" applyNumberFormat="1" applyFont="1" applyFill="1" applyBorder="1" applyAlignment="1">
      <alignment horizontal="right" vertical="top"/>
    </xf>
    <xf numFmtId="2" fontId="9" fillId="0" borderId="14" xfId="0" applyNumberFormat="1" applyFont="1" applyFill="1" applyBorder="1" applyAlignment="1">
      <alignment horizontal="right" vertical="top"/>
    </xf>
    <xf numFmtId="2" fontId="9" fillId="0" borderId="0" xfId="0" applyNumberFormat="1" applyFont="1" applyFill="1" applyBorder="1" applyAlignment="1">
      <alignment horizontal="right"/>
    </xf>
    <xf numFmtId="2" fontId="10" fillId="0" borderId="10" xfId="0" applyNumberFormat="1" applyFont="1" applyFill="1" applyBorder="1" applyAlignment="1">
      <alignment horizontal="right"/>
    </xf>
    <xf numFmtId="2" fontId="9" fillId="0" borderId="0" xfId="0" applyNumberFormat="1" applyFont="1" applyFill="1" applyBorder="1" applyAlignment="1">
      <alignment horizontal="center" vertical="top" wrapText="1"/>
    </xf>
    <xf numFmtId="0" fontId="10" fillId="0" borderId="0" xfId="0" applyFont="1" applyAlignment="1">
      <alignment horizontal="center"/>
    </xf>
    <xf numFmtId="0" fontId="9" fillId="0" borderId="0" xfId="0" applyFont="1" applyAlignment="1">
      <alignment horizontal="center"/>
    </xf>
    <xf numFmtId="49" fontId="9" fillId="0" borderId="11" xfId="51" applyNumberFormat="1" applyFont="1" applyBorder="1" applyAlignment="1">
      <alignment horizontal="center" vertical="top"/>
      <protection/>
    </xf>
    <xf numFmtId="0" fontId="10" fillId="0" borderId="11" xfId="0" applyFont="1" applyBorder="1" applyAlignment="1">
      <alignment/>
    </xf>
    <xf numFmtId="49" fontId="9" fillId="0" borderId="11" xfId="51" applyNumberFormat="1" applyFont="1" applyBorder="1" applyAlignment="1">
      <alignment horizontal="center" vertical="center"/>
      <protection/>
    </xf>
    <xf numFmtId="186" fontId="9" fillId="0" borderId="11" xfId="51" applyNumberFormat="1" applyFont="1" applyBorder="1" applyAlignment="1">
      <alignment horizontal="center" vertical="center"/>
      <protection/>
    </xf>
    <xf numFmtId="49" fontId="10" fillId="0" borderId="0" xfId="51" applyNumberFormat="1" applyFont="1" applyBorder="1" applyAlignment="1">
      <alignment horizontal="center" vertical="center"/>
      <protection/>
    </xf>
    <xf numFmtId="186" fontId="10" fillId="0" borderId="0" xfId="51" applyNumberFormat="1" applyFont="1" applyBorder="1" applyAlignment="1">
      <alignment horizontal="center" vertical="center"/>
      <protection/>
    </xf>
    <xf numFmtId="0" fontId="10" fillId="0" borderId="14" xfId="51" applyNumberFormat="1" applyFont="1" applyBorder="1" applyAlignment="1">
      <alignment horizontal="justify" vertical="top" wrapText="1"/>
      <protection/>
    </xf>
    <xf numFmtId="49" fontId="10" fillId="0" borderId="14" xfId="51" applyNumberFormat="1" applyFont="1" applyBorder="1" applyAlignment="1">
      <alignment horizontal="center" vertical="center"/>
      <protection/>
    </xf>
    <xf numFmtId="186" fontId="10" fillId="0" borderId="14" xfId="51" applyNumberFormat="1" applyFont="1" applyBorder="1" applyAlignment="1">
      <alignment horizontal="center" vertical="center"/>
      <protection/>
    </xf>
    <xf numFmtId="179" fontId="10" fillId="0" borderId="14" xfId="51" applyNumberFormat="1" applyFont="1" applyBorder="1" applyAlignment="1">
      <alignment horizontal="right" vertical="center"/>
      <protection/>
    </xf>
    <xf numFmtId="178" fontId="10" fillId="0" borderId="14" xfId="51" applyNumberFormat="1" applyFont="1" applyBorder="1" applyAlignment="1">
      <alignment horizontal="right" vertical="center"/>
      <protection/>
    </xf>
    <xf numFmtId="0" fontId="10" fillId="0" borderId="0" xfId="0" applyFont="1" applyFill="1" applyBorder="1" applyAlignment="1">
      <alignment horizontal="left" vertical="top"/>
    </xf>
    <xf numFmtId="0" fontId="10" fillId="0" borderId="0" xfId="51" applyFont="1" applyFill="1" applyBorder="1" applyAlignment="1">
      <alignment horizontal="center" vertical="top"/>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2 2" xfId="52"/>
    <cellStyle name="Normal 48" xfId="53"/>
    <cellStyle name="Obično_Obalna_setnica_troškovnik izmjene 23.11.2009.xls za SITUACIJU"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74">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A10"/>
  <sheetViews>
    <sheetView tabSelected="1" zoomScalePageLayoutView="0" workbookViewId="0" topLeftCell="A1">
      <selection activeCell="A3" sqref="A3"/>
    </sheetView>
  </sheetViews>
  <sheetFormatPr defaultColWidth="9.140625" defaultRowHeight="12.75"/>
  <cols>
    <col min="1" max="1" width="91.8515625" style="30" customWidth="1"/>
  </cols>
  <sheetData>
    <row r="3" ht="15">
      <c r="A3" s="27" t="s">
        <v>615</v>
      </c>
    </row>
    <row r="4" ht="15">
      <c r="A4" s="27"/>
    </row>
    <row r="5" ht="286.5">
      <c r="A5" s="28" t="s">
        <v>618</v>
      </c>
    </row>
    <row r="6" ht="71.25">
      <c r="A6" s="29" t="s">
        <v>619</v>
      </c>
    </row>
    <row r="7" ht="14.25">
      <c r="A7" s="29"/>
    </row>
    <row r="8" ht="14.25">
      <c r="A8" s="29"/>
    </row>
    <row r="9" ht="15">
      <c r="A9" s="27" t="s">
        <v>616</v>
      </c>
    </row>
    <row r="10" ht="114">
      <c r="A10" s="29" t="s">
        <v>617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H415"/>
  <sheetViews>
    <sheetView view="pageBreakPreview" zoomScaleNormal="85" zoomScaleSheetLayoutView="100" zoomScalePageLayoutView="70" workbookViewId="0" topLeftCell="A1">
      <selection activeCell="B3" sqref="B3"/>
    </sheetView>
  </sheetViews>
  <sheetFormatPr defaultColWidth="9.140625" defaultRowHeight="12.75"/>
  <cols>
    <col min="1" max="1" width="10.421875" style="199" customWidth="1"/>
    <col min="2" max="2" width="55.28125" style="200" customWidth="1"/>
    <col min="3" max="3" width="8.8515625" style="197" customWidth="1"/>
    <col min="4" max="4" width="8.8515625" style="198" customWidth="1"/>
    <col min="5" max="5" width="11.140625" style="202" customWidth="1"/>
    <col min="6" max="6" width="12.7109375" style="202" customWidth="1"/>
    <col min="7" max="7" width="9.140625" style="16" customWidth="1"/>
    <col min="8" max="8" width="37.421875" style="16" customWidth="1"/>
    <col min="9" max="9" width="28.8515625" style="16" customWidth="1"/>
    <col min="10" max="16384" width="9.140625" style="16" customWidth="1"/>
  </cols>
  <sheetData>
    <row r="1" spans="1:8" s="15" customFormat="1" ht="31.5">
      <c r="A1" s="188" t="s">
        <v>25</v>
      </c>
      <c r="B1" s="188" t="s">
        <v>26</v>
      </c>
      <c r="C1" s="189" t="s">
        <v>44</v>
      </c>
      <c r="D1" s="190" t="s">
        <v>27</v>
      </c>
      <c r="E1" s="247" t="s">
        <v>45</v>
      </c>
      <c r="F1" s="247" t="s">
        <v>46</v>
      </c>
      <c r="G1" s="14"/>
      <c r="H1" s="14"/>
    </row>
    <row r="2" spans="1:8" s="17" customFormat="1" ht="15.75">
      <c r="A2" s="191"/>
      <c r="B2" s="192"/>
      <c r="C2" s="193"/>
      <c r="D2" s="194"/>
      <c r="E2" s="248"/>
      <c r="F2" s="248"/>
      <c r="G2" s="16"/>
      <c r="H2" s="16"/>
    </row>
    <row r="3" spans="1:8" s="17" customFormat="1" ht="15.75">
      <c r="A3" s="191" t="s">
        <v>124</v>
      </c>
      <c r="B3" s="192" t="s">
        <v>118</v>
      </c>
      <c r="C3" s="193"/>
      <c r="D3" s="194"/>
      <c r="E3" s="248"/>
      <c r="F3" s="248"/>
      <c r="G3" s="16"/>
      <c r="H3" s="16"/>
    </row>
    <row r="4" spans="1:8" s="17" customFormat="1" ht="15.75">
      <c r="A4" s="191"/>
      <c r="B4" s="192"/>
      <c r="C4" s="193"/>
      <c r="D4" s="194"/>
      <c r="E4" s="248"/>
      <c r="F4" s="248"/>
      <c r="G4" s="16"/>
      <c r="H4" s="16"/>
    </row>
    <row r="5" spans="1:8" s="17" customFormat="1" ht="15.75">
      <c r="A5" s="195" t="s">
        <v>125</v>
      </c>
      <c r="B5" s="196" t="s">
        <v>141</v>
      </c>
      <c r="C5" s="197"/>
      <c r="D5" s="198"/>
      <c r="E5" s="202"/>
      <c r="F5" s="202"/>
      <c r="G5" s="16"/>
      <c r="H5" s="16"/>
    </row>
    <row r="6" spans="1:8" s="17" customFormat="1" ht="15.75">
      <c r="A6" s="199"/>
      <c r="B6" s="200"/>
      <c r="C6" s="197"/>
      <c r="D6" s="198"/>
      <c r="E6" s="202"/>
      <c r="F6" s="202"/>
      <c r="G6" s="16"/>
      <c r="H6" s="16"/>
    </row>
    <row r="7" spans="1:8" s="17" customFormat="1" ht="15.75">
      <c r="A7" s="199" t="s">
        <v>28</v>
      </c>
      <c r="B7" s="200" t="s">
        <v>140</v>
      </c>
      <c r="C7" s="197"/>
      <c r="D7" s="198"/>
      <c r="E7" s="202"/>
      <c r="F7" s="202"/>
      <c r="G7" s="16"/>
      <c r="H7" s="16"/>
    </row>
    <row r="8" spans="1:8" s="17" customFormat="1" ht="178.5" customHeight="1">
      <c r="A8" s="199"/>
      <c r="B8" s="200" t="s">
        <v>126</v>
      </c>
      <c r="C8" s="197"/>
      <c r="D8" s="198"/>
      <c r="E8" s="202"/>
      <c r="F8" s="202"/>
      <c r="G8" s="16"/>
      <c r="H8" s="16"/>
    </row>
    <row r="9" spans="1:8" s="17" customFormat="1" ht="15.75">
      <c r="A9" s="199"/>
      <c r="B9" s="201"/>
      <c r="C9" s="197"/>
      <c r="D9" s="198"/>
      <c r="E9" s="202"/>
      <c r="F9" s="202"/>
      <c r="G9" s="16"/>
      <c r="H9" s="16"/>
    </row>
    <row r="10" spans="1:8" s="17" customFormat="1" ht="15.75">
      <c r="A10" s="199"/>
      <c r="B10" s="200" t="s">
        <v>48</v>
      </c>
      <c r="C10" s="197" t="s">
        <v>0</v>
      </c>
      <c r="D10" s="198">
        <v>1</v>
      </c>
      <c r="E10" s="202"/>
      <c r="F10" s="202">
        <f>D10*E10</f>
        <v>0</v>
      </c>
      <c r="G10" s="16"/>
      <c r="H10" s="16"/>
    </row>
    <row r="11" spans="1:8" s="17" customFormat="1" ht="15.75">
      <c r="A11" s="199"/>
      <c r="B11" s="201"/>
      <c r="C11" s="197"/>
      <c r="D11" s="198"/>
      <c r="E11" s="202"/>
      <c r="F11" s="202"/>
      <c r="G11" s="16"/>
      <c r="H11" s="16"/>
    </row>
    <row r="12" spans="1:8" s="17" customFormat="1" ht="15.75">
      <c r="A12" s="199" t="s">
        <v>30</v>
      </c>
      <c r="B12" s="200" t="s">
        <v>142</v>
      </c>
      <c r="C12" s="197"/>
      <c r="D12" s="198"/>
      <c r="E12" s="202"/>
      <c r="F12" s="202"/>
      <c r="G12" s="16"/>
      <c r="H12" s="16"/>
    </row>
    <row r="13" spans="1:8" s="17" customFormat="1" ht="94.5">
      <c r="A13" s="199"/>
      <c r="B13" s="200" t="s">
        <v>127</v>
      </c>
      <c r="C13" s="197"/>
      <c r="D13" s="198"/>
      <c r="E13" s="202"/>
      <c r="F13" s="202"/>
      <c r="G13" s="16"/>
      <c r="H13" s="16"/>
    </row>
    <row r="14" spans="1:8" s="17" customFormat="1" ht="15.75">
      <c r="A14" s="199"/>
      <c r="B14" s="200"/>
      <c r="C14" s="197"/>
      <c r="D14" s="198"/>
      <c r="E14" s="202"/>
      <c r="F14" s="202"/>
      <c r="G14" s="16"/>
      <c r="H14" s="16"/>
    </row>
    <row r="15" spans="2:6" ht="15.75">
      <c r="B15" s="200" t="s">
        <v>48</v>
      </c>
      <c r="C15" s="197" t="s">
        <v>0</v>
      </c>
      <c r="D15" s="198">
        <v>1</v>
      </c>
      <c r="F15" s="202">
        <f>D15*E15</f>
        <v>0</v>
      </c>
    </row>
    <row r="17" spans="1:2" ht="31.5">
      <c r="A17" s="199" t="s">
        <v>31</v>
      </c>
      <c r="B17" s="200" t="s">
        <v>143</v>
      </c>
    </row>
    <row r="18" spans="2:4" ht="173.25" customHeight="1">
      <c r="B18" s="203" t="s">
        <v>139</v>
      </c>
      <c r="D18" s="204"/>
    </row>
    <row r="19" spans="1:8" s="17" customFormat="1" ht="15.75">
      <c r="A19" s="199"/>
      <c r="B19" s="205"/>
      <c r="C19" s="197"/>
      <c r="D19" s="204"/>
      <c r="E19" s="202"/>
      <c r="F19" s="202"/>
      <c r="G19" s="16"/>
      <c r="H19" s="16"/>
    </row>
    <row r="20" spans="1:8" s="17" customFormat="1" ht="15.75">
      <c r="A20" s="199"/>
      <c r="B20" s="203" t="s">
        <v>48</v>
      </c>
      <c r="C20" s="197" t="s">
        <v>0</v>
      </c>
      <c r="D20" s="204">
        <v>1</v>
      </c>
      <c r="E20" s="202"/>
      <c r="F20" s="202">
        <f>D20*E20</f>
        <v>0</v>
      </c>
      <c r="G20" s="16"/>
      <c r="H20" s="16"/>
    </row>
    <row r="21" spans="1:8" s="17" customFormat="1" ht="15.75">
      <c r="A21" s="199"/>
      <c r="B21" s="203"/>
      <c r="C21" s="197"/>
      <c r="D21" s="204"/>
      <c r="E21" s="202"/>
      <c r="F21" s="202"/>
      <c r="G21" s="16"/>
      <c r="H21" s="16"/>
    </row>
    <row r="22" spans="1:8" s="17" customFormat="1" ht="15.75">
      <c r="A22" s="199" t="s">
        <v>32</v>
      </c>
      <c r="B22" s="203" t="s">
        <v>145</v>
      </c>
      <c r="C22" s="206"/>
      <c r="D22" s="198"/>
      <c r="E22" s="202"/>
      <c r="F22" s="202"/>
      <c r="G22" s="16"/>
      <c r="H22" s="16"/>
    </row>
    <row r="23" spans="2:4" ht="126">
      <c r="B23" s="203" t="s">
        <v>129</v>
      </c>
      <c r="D23" s="204"/>
    </row>
    <row r="24" spans="2:4" ht="31.5">
      <c r="B24" s="205" t="s">
        <v>60</v>
      </c>
      <c r="D24" s="204"/>
    </row>
    <row r="25" spans="2:4" ht="15.75">
      <c r="B25" s="205"/>
      <c r="D25" s="204"/>
    </row>
    <row r="26" spans="2:6" ht="15.75">
      <c r="B26" s="203" t="s">
        <v>48</v>
      </c>
      <c r="C26" s="197" t="s">
        <v>0</v>
      </c>
      <c r="D26" s="204">
        <v>1</v>
      </c>
      <c r="F26" s="202">
        <f>D26*E26</f>
        <v>0</v>
      </c>
    </row>
    <row r="27" spans="1:8" s="17" customFormat="1" ht="15.75">
      <c r="A27" s="199"/>
      <c r="B27" s="203"/>
      <c r="C27" s="197"/>
      <c r="D27" s="204"/>
      <c r="E27" s="202"/>
      <c r="F27" s="202"/>
      <c r="G27" s="16"/>
      <c r="H27" s="16"/>
    </row>
    <row r="28" spans="1:8" s="17" customFormat="1" ht="15.75">
      <c r="A28" s="199" t="s">
        <v>33</v>
      </c>
      <c r="B28" s="203" t="s">
        <v>144</v>
      </c>
      <c r="C28" s="197"/>
      <c r="D28" s="204"/>
      <c r="E28" s="202"/>
      <c r="F28" s="202"/>
      <c r="G28" s="16"/>
      <c r="H28" s="16"/>
    </row>
    <row r="29" spans="1:8" s="17" customFormat="1" ht="267.75">
      <c r="A29" s="199"/>
      <c r="B29" s="203" t="s">
        <v>128</v>
      </c>
      <c r="C29" s="206"/>
      <c r="D29" s="198"/>
      <c r="E29" s="202"/>
      <c r="F29" s="202"/>
      <c r="G29" s="16"/>
      <c r="H29" s="16"/>
    </row>
    <row r="30" spans="2:3" ht="15.75">
      <c r="B30" s="203"/>
      <c r="C30" s="206"/>
    </row>
    <row r="31" spans="1:8" s="17" customFormat="1" ht="15.75">
      <c r="A31" s="199"/>
      <c r="B31" s="207" t="s">
        <v>130</v>
      </c>
      <c r="C31" s="206" t="s">
        <v>121</v>
      </c>
      <c r="D31" s="198">
        <v>3</v>
      </c>
      <c r="E31" s="202"/>
      <c r="F31" s="202">
        <f>D31*E31</f>
        <v>0</v>
      </c>
      <c r="G31" s="16"/>
      <c r="H31" s="16"/>
    </row>
    <row r="32" spans="1:8" s="17" customFormat="1" ht="15.75">
      <c r="A32" s="199"/>
      <c r="B32" s="207"/>
      <c r="C32" s="206"/>
      <c r="D32" s="198"/>
      <c r="E32" s="202"/>
      <c r="F32" s="202"/>
      <c r="G32" s="16"/>
      <c r="H32" s="16"/>
    </row>
    <row r="33" spans="1:8" s="17" customFormat="1" ht="15.75">
      <c r="A33" s="199" t="s">
        <v>34</v>
      </c>
      <c r="B33" s="203" t="s">
        <v>147</v>
      </c>
      <c r="C33" s="206"/>
      <c r="D33" s="198"/>
      <c r="E33" s="202"/>
      <c r="F33" s="202"/>
      <c r="G33" s="16"/>
      <c r="H33" s="16"/>
    </row>
    <row r="34" ht="189">
      <c r="B34" s="203" t="s">
        <v>131</v>
      </c>
    </row>
    <row r="35" ht="15.75">
      <c r="B35" s="203"/>
    </row>
    <row r="36" spans="2:6" ht="15.75">
      <c r="B36" s="203" t="s">
        <v>132</v>
      </c>
      <c r="C36" s="197" t="s">
        <v>133</v>
      </c>
      <c r="D36" s="204">
        <v>13</v>
      </c>
      <c r="F36" s="202">
        <f>D36*E36</f>
        <v>0</v>
      </c>
    </row>
    <row r="37" spans="2:4" ht="15.75">
      <c r="B37" s="203"/>
      <c r="D37" s="204"/>
    </row>
    <row r="38" spans="1:4" ht="15.75">
      <c r="A38" s="199" t="s">
        <v>35</v>
      </c>
      <c r="B38" s="203" t="s">
        <v>148</v>
      </c>
      <c r="D38" s="204"/>
    </row>
    <row r="39" spans="2:4" ht="90.75" customHeight="1">
      <c r="B39" s="203" t="s">
        <v>134</v>
      </c>
      <c r="D39" s="204"/>
    </row>
    <row r="40" spans="2:4" ht="15.75">
      <c r="B40" s="203"/>
      <c r="D40" s="204"/>
    </row>
    <row r="41" spans="2:6" ht="15.75">
      <c r="B41" s="203" t="s">
        <v>135</v>
      </c>
      <c r="C41" s="197" t="s">
        <v>29</v>
      </c>
      <c r="D41" s="204">
        <v>10</v>
      </c>
      <c r="F41" s="202">
        <f>D41*E41</f>
        <v>0</v>
      </c>
    </row>
    <row r="42" spans="2:4" ht="15.75">
      <c r="B42" s="203"/>
      <c r="D42" s="204"/>
    </row>
    <row r="43" spans="1:4" ht="15.75">
      <c r="A43" s="199" t="s">
        <v>36</v>
      </c>
      <c r="B43" s="203" t="s">
        <v>155</v>
      </c>
      <c r="D43" s="204"/>
    </row>
    <row r="44" spans="2:4" ht="53.25" customHeight="1">
      <c r="B44" s="203" t="s">
        <v>157</v>
      </c>
      <c r="D44" s="204"/>
    </row>
    <row r="45" spans="2:4" ht="15.75">
      <c r="B45" s="203"/>
      <c r="D45" s="204"/>
    </row>
    <row r="46" spans="2:6" ht="15.75">
      <c r="B46" s="203" t="s">
        <v>156</v>
      </c>
      <c r="C46" s="197" t="s">
        <v>29</v>
      </c>
      <c r="D46" s="204">
        <v>10</v>
      </c>
      <c r="F46" s="202">
        <f>D46*E46</f>
        <v>0</v>
      </c>
    </row>
    <row r="47" spans="2:4" ht="15.75">
      <c r="B47" s="203"/>
      <c r="D47" s="204"/>
    </row>
    <row r="48" spans="1:4" ht="15.75">
      <c r="A48" s="199" t="s">
        <v>58</v>
      </c>
      <c r="B48" s="203" t="s">
        <v>150</v>
      </c>
      <c r="D48" s="204"/>
    </row>
    <row r="49" spans="2:4" ht="54.75" customHeight="1">
      <c r="B49" s="203" t="s">
        <v>149</v>
      </c>
      <c r="D49" s="204"/>
    </row>
    <row r="50" spans="2:4" ht="47.25">
      <c r="B50" s="203" t="s">
        <v>137</v>
      </c>
      <c r="D50" s="204"/>
    </row>
    <row r="51" spans="2:4" ht="15.75">
      <c r="B51" s="203"/>
      <c r="D51" s="204"/>
    </row>
    <row r="52" spans="2:6" ht="15.75">
      <c r="B52" s="203" t="s">
        <v>136</v>
      </c>
      <c r="C52" s="197" t="s">
        <v>121</v>
      </c>
      <c r="D52" s="204">
        <v>2</v>
      </c>
      <c r="F52" s="202">
        <f>D52*E52</f>
        <v>0</v>
      </c>
    </row>
    <row r="53" spans="2:4" ht="15.75">
      <c r="B53" s="203"/>
      <c r="D53" s="204"/>
    </row>
    <row r="54" spans="1:4" ht="15.75">
      <c r="A54" s="199" t="s">
        <v>62</v>
      </c>
      <c r="B54" s="203" t="s">
        <v>146</v>
      </c>
      <c r="D54" s="204"/>
    </row>
    <row r="55" spans="2:4" ht="93" customHeight="1">
      <c r="B55" s="203" t="s">
        <v>152</v>
      </c>
      <c r="D55" s="204"/>
    </row>
    <row r="56" spans="2:4" ht="15.75">
      <c r="B56" s="203"/>
      <c r="D56" s="204"/>
    </row>
    <row r="57" spans="2:6" ht="31.5">
      <c r="B57" s="203" t="s">
        <v>151</v>
      </c>
      <c r="C57" s="197" t="s">
        <v>29</v>
      </c>
      <c r="D57" s="204">
        <v>4</v>
      </c>
      <c r="F57" s="202">
        <f>D57*E57</f>
        <v>0</v>
      </c>
    </row>
    <row r="58" spans="2:4" ht="15.75">
      <c r="B58" s="203"/>
      <c r="D58" s="204"/>
    </row>
    <row r="59" spans="1:4" ht="15.75">
      <c r="A59" s="199" t="s">
        <v>64</v>
      </c>
      <c r="B59" s="203" t="s">
        <v>153</v>
      </c>
      <c r="D59" s="204"/>
    </row>
    <row r="60" spans="2:4" ht="110.25">
      <c r="B60" s="203" t="s">
        <v>154</v>
      </c>
      <c r="D60" s="204"/>
    </row>
    <row r="61" spans="2:6" ht="15.75">
      <c r="B61" s="203" t="s">
        <v>48</v>
      </c>
      <c r="C61" s="197" t="s">
        <v>0</v>
      </c>
      <c r="D61" s="204">
        <v>1</v>
      </c>
      <c r="F61" s="202">
        <f>D61*E61</f>
        <v>0</v>
      </c>
    </row>
    <row r="62" ht="15.75">
      <c r="B62" s="203"/>
    </row>
    <row r="63" spans="1:6" ht="15.75">
      <c r="A63" s="208" t="s">
        <v>125</v>
      </c>
      <c r="B63" s="209" t="s">
        <v>182</v>
      </c>
      <c r="C63" s="210"/>
      <c r="D63" s="211"/>
      <c r="E63" s="249"/>
      <c r="F63" s="249">
        <f>F61+F57+F52+F46+F41+F36+F31+F26+F20+F15+F10</f>
        <v>0</v>
      </c>
    </row>
    <row r="64" spans="1:6" ht="15.75">
      <c r="A64" s="195"/>
      <c r="B64" s="196"/>
      <c r="C64" s="212"/>
      <c r="D64" s="213"/>
      <c r="E64" s="250"/>
      <c r="F64" s="250"/>
    </row>
    <row r="65" spans="1:6" s="19" customFormat="1" ht="15.75">
      <c r="A65" s="195"/>
      <c r="B65" s="196"/>
      <c r="C65" s="212"/>
      <c r="D65" s="213"/>
      <c r="E65" s="250"/>
      <c r="F65" s="250"/>
    </row>
    <row r="66" spans="1:6" s="19" customFormat="1" ht="15.75">
      <c r="A66" s="195" t="s">
        <v>138</v>
      </c>
      <c r="B66" s="196" t="s">
        <v>181</v>
      </c>
      <c r="C66" s="212"/>
      <c r="D66" s="213"/>
      <c r="E66" s="250"/>
      <c r="F66" s="250"/>
    </row>
    <row r="67" spans="1:6" s="19" customFormat="1" ht="15.75">
      <c r="A67" s="195"/>
      <c r="B67" s="196"/>
      <c r="C67" s="212"/>
      <c r="D67" s="213"/>
      <c r="E67" s="250"/>
      <c r="F67" s="250"/>
    </row>
    <row r="68" spans="1:6" s="19" customFormat="1" ht="15.75">
      <c r="A68" s="199" t="s">
        <v>28</v>
      </c>
      <c r="B68" s="200" t="s">
        <v>183</v>
      </c>
      <c r="C68" s="212"/>
      <c r="D68" s="213"/>
      <c r="E68" s="250"/>
      <c r="F68" s="250"/>
    </row>
    <row r="69" ht="94.5">
      <c r="B69" s="203" t="s">
        <v>623</v>
      </c>
    </row>
    <row r="70" spans="1:6" s="19" customFormat="1" ht="47.25">
      <c r="A70" s="199"/>
      <c r="B70" s="200" t="s">
        <v>53</v>
      </c>
      <c r="C70" s="197"/>
      <c r="D70" s="198"/>
      <c r="E70" s="202"/>
      <c r="F70" s="202"/>
    </row>
    <row r="71" spans="1:6" s="19" customFormat="1" ht="126">
      <c r="A71" s="199"/>
      <c r="B71" s="203" t="s">
        <v>49</v>
      </c>
      <c r="C71" s="204"/>
      <c r="D71" s="198"/>
      <c r="E71" s="202"/>
      <c r="F71" s="202"/>
    </row>
    <row r="72" spans="1:6" s="19" customFormat="1" ht="47.25">
      <c r="A72" s="199"/>
      <c r="B72" s="203" t="s">
        <v>38</v>
      </c>
      <c r="C72" s="204"/>
      <c r="D72" s="198"/>
      <c r="E72" s="202"/>
      <c r="F72" s="202"/>
    </row>
    <row r="73" spans="1:6" s="19" customFormat="1" ht="126">
      <c r="A73" s="199"/>
      <c r="B73" s="203" t="s">
        <v>52</v>
      </c>
      <c r="C73" s="204"/>
      <c r="D73" s="198"/>
      <c r="E73" s="202"/>
      <c r="F73" s="202"/>
    </row>
    <row r="74" spans="1:6" s="19" customFormat="1" ht="31.5">
      <c r="A74" s="199"/>
      <c r="B74" s="203" t="s">
        <v>43</v>
      </c>
      <c r="C74" s="204"/>
      <c r="D74" s="198"/>
      <c r="E74" s="202"/>
      <c r="F74" s="202"/>
    </row>
    <row r="75" spans="1:6" s="19" customFormat="1" ht="15.75">
      <c r="A75" s="199"/>
      <c r="B75" s="203"/>
      <c r="C75" s="204"/>
      <c r="D75" s="198"/>
      <c r="E75" s="202"/>
      <c r="F75" s="202"/>
    </row>
    <row r="76" spans="2:3" ht="94.5">
      <c r="B76" s="214" t="s">
        <v>159</v>
      </c>
      <c r="C76" s="204"/>
    </row>
    <row r="77" spans="1:6" s="19" customFormat="1" ht="15.75">
      <c r="A77" s="199"/>
      <c r="B77" s="203"/>
      <c r="C77" s="197"/>
      <c r="D77" s="198"/>
      <c r="E77" s="202"/>
      <c r="F77" s="202"/>
    </row>
    <row r="78" spans="2:3" ht="18">
      <c r="B78" s="203" t="s">
        <v>624</v>
      </c>
      <c r="C78" s="204"/>
    </row>
    <row r="79" spans="2:6" ht="18">
      <c r="B79" s="203" t="s">
        <v>50</v>
      </c>
      <c r="C79" s="204" t="s">
        <v>625</v>
      </c>
      <c r="D79" s="198">
        <v>20</v>
      </c>
      <c r="F79" s="202">
        <f>D79*E79</f>
        <v>0</v>
      </c>
    </row>
    <row r="80" spans="2:6" ht="18">
      <c r="B80" s="203" t="s">
        <v>51</v>
      </c>
      <c r="C80" s="204" t="s">
        <v>625</v>
      </c>
      <c r="D80" s="198">
        <v>170</v>
      </c>
      <c r="F80" s="202">
        <f>D80*E80</f>
        <v>0</v>
      </c>
    </row>
    <row r="81" spans="1:6" s="19" customFormat="1" ht="15.75">
      <c r="A81" s="199"/>
      <c r="B81" s="203"/>
      <c r="C81" s="197"/>
      <c r="D81" s="198"/>
      <c r="E81" s="202"/>
      <c r="F81" s="202"/>
    </row>
    <row r="82" spans="1:6" s="19" customFormat="1" ht="15.75">
      <c r="A82" s="199" t="s">
        <v>30</v>
      </c>
      <c r="B82" s="203" t="s">
        <v>184</v>
      </c>
      <c r="C82" s="197"/>
      <c r="D82" s="198"/>
      <c r="E82" s="202"/>
      <c r="F82" s="202"/>
    </row>
    <row r="83" spans="1:6" s="19" customFormat="1" ht="141.75">
      <c r="A83" s="199"/>
      <c r="B83" s="203" t="s">
        <v>158</v>
      </c>
      <c r="C83" s="204"/>
      <c r="D83" s="198"/>
      <c r="E83" s="202"/>
      <c r="F83" s="202"/>
    </row>
    <row r="84" spans="1:6" s="19" customFormat="1" ht="47.25">
      <c r="A84" s="199"/>
      <c r="B84" s="200" t="s">
        <v>53</v>
      </c>
      <c r="C84" s="197"/>
      <c r="D84" s="198"/>
      <c r="E84" s="202"/>
      <c r="F84" s="202"/>
    </row>
    <row r="85" spans="1:6" s="19" customFormat="1" ht="126">
      <c r="A85" s="199"/>
      <c r="B85" s="203" t="s">
        <v>49</v>
      </c>
      <c r="C85" s="204"/>
      <c r="D85" s="198"/>
      <c r="E85" s="202"/>
      <c r="F85" s="202"/>
    </row>
    <row r="86" spans="2:3" ht="47.25">
      <c r="B86" s="203" t="s">
        <v>38</v>
      </c>
      <c r="C86" s="204"/>
    </row>
    <row r="87" spans="2:3" ht="126">
      <c r="B87" s="203" t="s">
        <v>52</v>
      </c>
      <c r="C87" s="204"/>
    </row>
    <row r="88" spans="2:3" ht="15.75">
      <c r="B88" s="203"/>
      <c r="C88" s="204"/>
    </row>
    <row r="89" spans="2:3" ht="94.5">
      <c r="B89" s="214" t="s">
        <v>159</v>
      </c>
      <c r="C89" s="204"/>
    </row>
    <row r="90" spans="2:3" ht="15.75">
      <c r="B90" s="203"/>
      <c r="C90" s="204"/>
    </row>
    <row r="91" spans="2:3" ht="18">
      <c r="B91" s="203" t="s">
        <v>624</v>
      </c>
      <c r="C91" s="204"/>
    </row>
    <row r="92" spans="2:6" ht="18">
      <c r="B92" s="203" t="s">
        <v>50</v>
      </c>
      <c r="C92" s="204" t="s">
        <v>625</v>
      </c>
      <c r="D92" s="198">
        <v>5</v>
      </c>
      <c r="F92" s="202">
        <f>D92*E92</f>
        <v>0</v>
      </c>
    </row>
    <row r="93" spans="2:6" ht="18">
      <c r="B93" s="203" t="s">
        <v>51</v>
      </c>
      <c r="C93" s="204" t="s">
        <v>625</v>
      </c>
      <c r="D93" s="198">
        <v>30</v>
      </c>
      <c r="F93" s="202">
        <f>D93*E93</f>
        <v>0</v>
      </c>
    </row>
    <row r="94" spans="2:3" ht="15.75">
      <c r="B94" s="203"/>
      <c r="C94" s="204"/>
    </row>
    <row r="95" spans="1:3" ht="15.75">
      <c r="A95" s="199" t="s">
        <v>31</v>
      </c>
      <c r="B95" s="203" t="s">
        <v>185</v>
      </c>
      <c r="C95" s="204"/>
    </row>
    <row r="96" ht="105" customHeight="1">
      <c r="B96" s="200" t="s">
        <v>626</v>
      </c>
    </row>
    <row r="98" spans="2:6" ht="18">
      <c r="B98" s="200" t="s">
        <v>627</v>
      </c>
      <c r="C98" s="197" t="s">
        <v>628</v>
      </c>
      <c r="D98" s="198">
        <v>19</v>
      </c>
      <c r="F98" s="202">
        <f>D98*E98</f>
        <v>0</v>
      </c>
    </row>
    <row r="100" spans="1:2" ht="15.75">
      <c r="A100" s="199" t="s">
        <v>32</v>
      </c>
      <c r="B100" s="200" t="s">
        <v>186</v>
      </c>
    </row>
    <row r="101" spans="1:6" s="20" customFormat="1" ht="69.75" customHeight="1">
      <c r="A101" s="215"/>
      <c r="B101" s="200" t="s">
        <v>163</v>
      </c>
      <c r="C101" s="216"/>
      <c r="D101" s="217"/>
      <c r="E101" s="251"/>
      <c r="F101" s="251"/>
    </row>
    <row r="102" spans="1:6" s="20" customFormat="1" ht="47.25">
      <c r="A102" s="215"/>
      <c r="B102" s="200" t="s">
        <v>61</v>
      </c>
      <c r="C102" s="216"/>
      <c r="D102" s="217"/>
      <c r="E102" s="251"/>
      <c r="F102" s="251"/>
    </row>
    <row r="103" spans="1:6" s="20" customFormat="1" ht="15.75">
      <c r="A103" s="215"/>
      <c r="B103" s="218"/>
      <c r="C103" s="216"/>
      <c r="D103" s="217"/>
      <c r="E103" s="251"/>
      <c r="F103" s="251"/>
    </row>
    <row r="104" spans="1:6" s="20" customFormat="1" ht="18">
      <c r="A104" s="215"/>
      <c r="B104" s="218" t="s">
        <v>162</v>
      </c>
      <c r="C104" s="216" t="s">
        <v>625</v>
      </c>
      <c r="D104" s="217">
        <v>3</v>
      </c>
      <c r="E104" s="251"/>
      <c r="F104" s="202">
        <f>D104*E104</f>
        <v>0</v>
      </c>
    </row>
    <row r="105" spans="1:6" s="20" customFormat="1" ht="15.75">
      <c r="A105" s="215"/>
      <c r="B105" s="218"/>
      <c r="C105" s="216"/>
      <c r="D105" s="217"/>
      <c r="E105" s="251"/>
      <c r="F105" s="251"/>
    </row>
    <row r="106" spans="1:6" s="20" customFormat="1" ht="15.75">
      <c r="A106" s="215" t="s">
        <v>33</v>
      </c>
      <c r="B106" s="218" t="s">
        <v>187</v>
      </c>
      <c r="C106" s="216"/>
      <c r="D106" s="217"/>
      <c r="E106" s="251"/>
      <c r="F106" s="251"/>
    </row>
    <row r="107" spans="1:6" s="20" customFormat="1" ht="69.75" customHeight="1">
      <c r="A107" s="215"/>
      <c r="B107" s="200" t="s">
        <v>160</v>
      </c>
      <c r="C107" s="216"/>
      <c r="D107" s="217"/>
      <c r="E107" s="251"/>
      <c r="F107" s="251"/>
    </row>
    <row r="108" spans="1:6" s="20" customFormat="1" ht="69.75" customHeight="1">
      <c r="A108" s="215"/>
      <c r="B108" s="200" t="s">
        <v>164</v>
      </c>
      <c r="C108" s="216"/>
      <c r="D108" s="217"/>
      <c r="E108" s="251"/>
      <c r="F108" s="251"/>
    </row>
    <row r="109" spans="1:6" s="20" customFormat="1" ht="31.5">
      <c r="A109" s="215"/>
      <c r="B109" s="200" t="s">
        <v>161</v>
      </c>
      <c r="C109" s="216"/>
      <c r="D109" s="217"/>
      <c r="E109" s="251"/>
      <c r="F109" s="251"/>
    </row>
    <row r="110" spans="1:6" s="20" customFormat="1" ht="15.75">
      <c r="A110" s="215"/>
      <c r="B110" s="218"/>
      <c r="C110" s="216"/>
      <c r="D110" s="217"/>
      <c r="E110" s="251"/>
      <c r="F110" s="251"/>
    </row>
    <row r="111" spans="1:6" s="20" customFormat="1" ht="18">
      <c r="A111" s="215"/>
      <c r="B111" s="218" t="s">
        <v>162</v>
      </c>
      <c r="C111" s="216" t="s">
        <v>625</v>
      </c>
      <c r="D111" s="217">
        <v>9</v>
      </c>
      <c r="E111" s="251"/>
      <c r="F111" s="202">
        <f>D111*E111</f>
        <v>0</v>
      </c>
    </row>
    <row r="112" spans="1:6" s="20" customFormat="1" ht="15.75">
      <c r="A112" s="215"/>
      <c r="B112" s="218"/>
      <c r="C112" s="216"/>
      <c r="D112" s="217"/>
      <c r="E112" s="251"/>
      <c r="F112" s="251"/>
    </row>
    <row r="113" spans="1:6" s="20" customFormat="1" ht="15.75">
      <c r="A113" s="215" t="s">
        <v>34</v>
      </c>
      <c r="B113" s="218" t="s">
        <v>188</v>
      </c>
      <c r="C113" s="216"/>
      <c r="D113" s="217"/>
      <c r="E113" s="251"/>
      <c r="F113" s="251"/>
    </row>
    <row r="114" ht="95.25" customHeight="1">
      <c r="B114" s="200" t="s">
        <v>165</v>
      </c>
    </row>
    <row r="115" ht="126">
      <c r="B115" s="200" t="s">
        <v>167</v>
      </c>
    </row>
    <row r="116" ht="42" customHeight="1">
      <c r="B116" s="200" t="s">
        <v>166</v>
      </c>
    </row>
    <row r="118" spans="2:6" ht="18">
      <c r="B118" s="200" t="s">
        <v>629</v>
      </c>
      <c r="C118" s="197" t="s">
        <v>625</v>
      </c>
      <c r="D118" s="198">
        <v>65</v>
      </c>
      <c r="F118" s="202">
        <f>D118*E118</f>
        <v>0</v>
      </c>
    </row>
    <row r="120" spans="1:2" ht="15.75">
      <c r="A120" s="199" t="s">
        <v>35</v>
      </c>
      <c r="B120" s="200" t="s">
        <v>189</v>
      </c>
    </row>
    <row r="121" spans="1:6" s="21" customFormat="1" ht="126">
      <c r="A121" s="199"/>
      <c r="B121" s="200" t="s">
        <v>168</v>
      </c>
      <c r="C121" s="197"/>
      <c r="D121" s="198"/>
      <c r="E121" s="202"/>
      <c r="F121" s="202"/>
    </row>
    <row r="122" spans="1:6" s="21" customFormat="1" ht="15.75">
      <c r="A122" s="199"/>
      <c r="B122" s="200"/>
      <c r="C122" s="197"/>
      <c r="D122" s="198"/>
      <c r="E122" s="202"/>
      <c r="F122" s="202"/>
    </row>
    <row r="123" spans="1:6" s="21" customFormat="1" ht="18">
      <c r="A123" s="199"/>
      <c r="B123" s="218" t="s">
        <v>170</v>
      </c>
      <c r="C123" s="216" t="s">
        <v>625</v>
      </c>
      <c r="D123" s="217">
        <v>7</v>
      </c>
      <c r="E123" s="251"/>
      <c r="F123" s="202">
        <f>D123*E123</f>
        <v>0</v>
      </c>
    </row>
    <row r="124" spans="1:6" s="21" customFormat="1" ht="15.75">
      <c r="A124" s="199"/>
      <c r="B124" s="218"/>
      <c r="C124" s="216"/>
      <c r="D124" s="217"/>
      <c r="E124" s="251"/>
      <c r="F124" s="202"/>
    </row>
    <row r="125" spans="1:6" s="21" customFormat="1" ht="31.5">
      <c r="A125" s="199" t="s">
        <v>36</v>
      </c>
      <c r="B125" s="218" t="s">
        <v>190</v>
      </c>
      <c r="C125" s="216"/>
      <c r="D125" s="217"/>
      <c r="E125" s="251"/>
      <c r="F125" s="202"/>
    </row>
    <row r="126" spans="1:6" s="21" customFormat="1" ht="78.75">
      <c r="A126" s="199"/>
      <c r="B126" s="200" t="s">
        <v>169</v>
      </c>
      <c r="C126" s="197"/>
      <c r="D126" s="198"/>
      <c r="E126" s="202"/>
      <c r="F126" s="202"/>
    </row>
    <row r="127" spans="1:6" s="21" customFormat="1" ht="15.75">
      <c r="A127" s="199"/>
      <c r="B127" s="200"/>
      <c r="C127" s="197"/>
      <c r="D127" s="198"/>
      <c r="E127" s="202"/>
      <c r="F127" s="202"/>
    </row>
    <row r="128" spans="1:6" s="21" customFormat="1" ht="18">
      <c r="A128" s="199"/>
      <c r="B128" s="218" t="s">
        <v>170</v>
      </c>
      <c r="C128" s="216" t="s">
        <v>625</v>
      </c>
      <c r="D128" s="217">
        <v>2</v>
      </c>
      <c r="E128" s="251"/>
      <c r="F128" s="202">
        <f>D128*E128</f>
        <v>0</v>
      </c>
    </row>
    <row r="129" spans="1:6" s="21" customFormat="1" ht="15.75">
      <c r="A129" s="199"/>
      <c r="B129" s="218"/>
      <c r="C129" s="216"/>
      <c r="D129" s="217"/>
      <c r="E129" s="251"/>
      <c r="F129" s="202"/>
    </row>
    <row r="130" spans="1:6" s="21" customFormat="1" ht="15.75">
      <c r="A130" s="199" t="s">
        <v>58</v>
      </c>
      <c r="B130" s="218" t="s">
        <v>191</v>
      </c>
      <c r="C130" s="216"/>
      <c r="D130" s="217"/>
      <c r="E130" s="251"/>
      <c r="F130" s="202"/>
    </row>
    <row r="131" spans="1:6" s="21" customFormat="1" ht="195.75" customHeight="1">
      <c r="A131" s="199"/>
      <c r="B131" s="200" t="s">
        <v>630</v>
      </c>
      <c r="C131" s="197"/>
      <c r="D131" s="198"/>
      <c r="E131" s="202"/>
      <c r="F131" s="202"/>
    </row>
    <row r="132" spans="1:6" s="21" customFormat="1" ht="15.75">
      <c r="A132" s="199"/>
      <c r="B132" s="201"/>
      <c r="C132" s="197"/>
      <c r="D132" s="198"/>
      <c r="E132" s="202"/>
      <c r="F132" s="202"/>
    </row>
    <row r="133" spans="1:6" s="21" customFormat="1" ht="18">
      <c r="A133" s="199"/>
      <c r="B133" s="218" t="s">
        <v>170</v>
      </c>
      <c r="C133" s="216" t="s">
        <v>625</v>
      </c>
      <c r="D133" s="217">
        <v>80</v>
      </c>
      <c r="E133" s="251"/>
      <c r="F133" s="202">
        <f>D133*E133</f>
        <v>0</v>
      </c>
    </row>
    <row r="134" spans="1:6" s="21" customFormat="1" ht="15.75">
      <c r="A134" s="199"/>
      <c r="B134" s="201"/>
      <c r="C134" s="197"/>
      <c r="D134" s="198"/>
      <c r="E134" s="202"/>
      <c r="F134" s="202"/>
    </row>
    <row r="135" spans="1:6" s="22" customFormat="1" ht="15.75">
      <c r="A135" s="199" t="s">
        <v>62</v>
      </c>
      <c r="B135" s="200" t="s">
        <v>192</v>
      </c>
      <c r="C135" s="197"/>
      <c r="D135" s="198"/>
      <c r="E135" s="202"/>
      <c r="F135" s="202"/>
    </row>
    <row r="136" spans="1:6" s="22" customFormat="1" ht="63">
      <c r="A136" s="199"/>
      <c r="B136" s="200" t="s">
        <v>63</v>
      </c>
      <c r="C136" s="197"/>
      <c r="D136" s="198"/>
      <c r="E136" s="202"/>
      <c r="F136" s="202"/>
    </row>
    <row r="137" spans="1:6" s="21" customFormat="1" ht="31.5">
      <c r="A137" s="199"/>
      <c r="B137" s="200" t="s">
        <v>39</v>
      </c>
      <c r="C137" s="197"/>
      <c r="D137" s="198"/>
      <c r="E137" s="202"/>
      <c r="F137" s="202"/>
    </row>
    <row r="138" spans="1:6" s="21" customFormat="1" ht="15.75">
      <c r="A138" s="199"/>
      <c r="B138" s="200"/>
      <c r="C138" s="197"/>
      <c r="D138" s="198"/>
      <c r="E138" s="202"/>
      <c r="F138" s="202"/>
    </row>
    <row r="139" spans="1:6" s="21" customFormat="1" ht="19.5" customHeight="1">
      <c r="A139" s="199"/>
      <c r="B139" s="218" t="s">
        <v>631</v>
      </c>
      <c r="C139" s="216" t="s">
        <v>625</v>
      </c>
      <c r="D139" s="217">
        <v>145</v>
      </c>
      <c r="E139" s="251"/>
      <c r="F139" s="202">
        <f>D139*E139</f>
        <v>0</v>
      </c>
    </row>
    <row r="141" spans="1:2" ht="15.75">
      <c r="A141" s="199" t="s">
        <v>64</v>
      </c>
      <c r="B141" s="200" t="s">
        <v>193</v>
      </c>
    </row>
    <row r="142" spans="1:6" s="22" customFormat="1" ht="47.25">
      <c r="A142" s="199"/>
      <c r="B142" s="200" t="s">
        <v>171</v>
      </c>
      <c r="C142" s="204"/>
      <c r="D142" s="198"/>
      <c r="E142" s="202"/>
      <c r="F142" s="202"/>
    </row>
    <row r="143" spans="1:6" s="23" customFormat="1" ht="94.5">
      <c r="A143" s="199"/>
      <c r="B143" s="203" t="s">
        <v>172</v>
      </c>
      <c r="C143" s="204"/>
      <c r="D143" s="198"/>
      <c r="E143" s="202"/>
      <c r="F143" s="202"/>
    </row>
    <row r="144" spans="1:6" s="23" customFormat="1" ht="15.75">
      <c r="A144" s="199"/>
      <c r="B144" s="203"/>
      <c r="C144" s="204"/>
      <c r="D144" s="198"/>
      <c r="E144" s="202"/>
      <c r="F144" s="202"/>
    </row>
    <row r="145" spans="1:6" s="22" customFormat="1" ht="18">
      <c r="A145" s="199"/>
      <c r="B145" s="219" t="s">
        <v>173</v>
      </c>
      <c r="C145" s="204" t="s">
        <v>628</v>
      </c>
      <c r="D145" s="198">
        <v>13</v>
      </c>
      <c r="E145" s="202"/>
      <c r="F145" s="202">
        <f>D145*E145</f>
        <v>0</v>
      </c>
    </row>
    <row r="146" spans="1:6" s="22" customFormat="1" ht="15.75">
      <c r="A146" s="199"/>
      <c r="B146" s="219"/>
      <c r="C146" s="204"/>
      <c r="D146" s="198"/>
      <c r="E146" s="202"/>
      <c r="F146" s="202"/>
    </row>
    <row r="147" spans="1:6" s="22" customFormat="1" ht="15.75">
      <c r="A147" s="199" t="s">
        <v>175</v>
      </c>
      <c r="B147" s="219" t="s">
        <v>194</v>
      </c>
      <c r="C147" s="204"/>
      <c r="D147" s="198"/>
      <c r="E147" s="202"/>
      <c r="F147" s="202"/>
    </row>
    <row r="148" spans="1:6" s="22" customFormat="1" ht="78.75">
      <c r="A148" s="199"/>
      <c r="B148" s="200" t="s">
        <v>174</v>
      </c>
      <c r="C148" s="204"/>
      <c r="D148" s="198"/>
      <c r="E148" s="250"/>
      <c r="F148" s="202"/>
    </row>
    <row r="149" spans="1:6" s="22" customFormat="1" ht="15.75">
      <c r="A149" s="199"/>
      <c r="B149" s="200"/>
      <c r="C149" s="204"/>
      <c r="D149" s="198"/>
      <c r="E149" s="250"/>
      <c r="F149" s="202"/>
    </row>
    <row r="150" spans="1:6" s="22" customFormat="1" ht="18">
      <c r="A150" s="199"/>
      <c r="B150" s="200" t="s">
        <v>632</v>
      </c>
      <c r="C150" s="204" t="s">
        <v>628</v>
      </c>
      <c r="D150" s="198">
        <v>12</v>
      </c>
      <c r="E150" s="202"/>
      <c r="F150" s="202">
        <f>D150*E150</f>
        <v>0</v>
      </c>
    </row>
    <row r="151" spans="1:6" s="22" customFormat="1" ht="15.75">
      <c r="A151" s="199"/>
      <c r="B151" s="200"/>
      <c r="C151" s="204"/>
      <c r="D151" s="198"/>
      <c r="E151" s="202"/>
      <c r="F151" s="202"/>
    </row>
    <row r="152" spans="1:6" s="22" customFormat="1" ht="15.75">
      <c r="A152" s="199" t="s">
        <v>176</v>
      </c>
      <c r="B152" s="200" t="s">
        <v>195</v>
      </c>
      <c r="C152" s="204"/>
      <c r="D152" s="198"/>
      <c r="E152" s="202"/>
      <c r="F152" s="202"/>
    </row>
    <row r="153" spans="1:6" s="22" customFormat="1" ht="90" customHeight="1">
      <c r="A153" s="199"/>
      <c r="B153" s="200" t="s">
        <v>177</v>
      </c>
      <c r="C153" s="204"/>
      <c r="D153" s="198"/>
      <c r="E153" s="202"/>
      <c r="F153" s="202"/>
    </row>
    <row r="154" spans="1:6" s="22" customFormat="1" ht="15.75">
      <c r="A154" s="199"/>
      <c r="B154" s="220"/>
      <c r="C154" s="204"/>
      <c r="D154" s="198"/>
      <c r="E154" s="202"/>
      <c r="F154" s="202"/>
    </row>
    <row r="155" spans="1:6" s="22" customFormat="1" ht="31.5">
      <c r="A155" s="199"/>
      <c r="B155" s="200" t="s">
        <v>180</v>
      </c>
      <c r="C155" s="204" t="s">
        <v>29</v>
      </c>
      <c r="D155" s="198">
        <v>10</v>
      </c>
      <c r="E155" s="202"/>
      <c r="F155" s="202">
        <f>D155*E155</f>
        <v>0</v>
      </c>
    </row>
    <row r="156" spans="1:6" s="22" customFormat="1" ht="15.75">
      <c r="A156" s="199"/>
      <c r="B156" s="200"/>
      <c r="C156" s="204"/>
      <c r="D156" s="198"/>
      <c r="E156" s="202"/>
      <c r="F156" s="202"/>
    </row>
    <row r="157" spans="1:6" s="22" customFormat="1" ht="15.75">
      <c r="A157" s="199" t="s">
        <v>178</v>
      </c>
      <c r="B157" s="200" t="s">
        <v>196</v>
      </c>
      <c r="C157" s="204"/>
      <c r="D157" s="198"/>
      <c r="E157" s="202"/>
      <c r="F157" s="202"/>
    </row>
    <row r="158" spans="1:6" s="22" customFormat="1" ht="78.75" customHeight="1">
      <c r="A158" s="199"/>
      <c r="B158" s="200" t="s">
        <v>197</v>
      </c>
      <c r="C158" s="204"/>
      <c r="D158" s="198"/>
      <c r="E158" s="202"/>
      <c r="F158" s="202"/>
    </row>
    <row r="159" spans="1:6" s="22" customFormat="1" ht="15.75">
      <c r="A159" s="199"/>
      <c r="B159" s="220"/>
      <c r="C159" s="204"/>
      <c r="D159" s="198"/>
      <c r="E159" s="202"/>
      <c r="F159" s="202"/>
    </row>
    <row r="160" spans="1:6" s="22" customFormat="1" ht="31.5">
      <c r="A160" s="199"/>
      <c r="B160" s="200" t="s">
        <v>179</v>
      </c>
      <c r="C160" s="204" t="s">
        <v>29</v>
      </c>
      <c r="D160" s="198">
        <v>15</v>
      </c>
      <c r="E160" s="202"/>
      <c r="F160" s="202">
        <f>D160*E160</f>
        <v>0</v>
      </c>
    </row>
    <row r="161" ht="15.75">
      <c r="C161" s="221"/>
    </row>
    <row r="162" spans="1:6" ht="15.75">
      <c r="A162" s="208" t="s">
        <v>138</v>
      </c>
      <c r="B162" s="209" t="s">
        <v>198</v>
      </c>
      <c r="C162" s="222"/>
      <c r="D162" s="223"/>
      <c r="E162" s="252"/>
      <c r="F162" s="249">
        <f>F160+F155+F150+F145+F139+F133+F128+F123+F118+F111+F104+F98+F93+F92+F80+F79</f>
        <v>0</v>
      </c>
    </row>
    <row r="163" spans="1:6" ht="15.75">
      <c r="A163" s="195"/>
      <c r="B163" s="196"/>
      <c r="F163" s="250"/>
    </row>
    <row r="164" spans="1:6" ht="15.75">
      <c r="A164" s="195"/>
      <c r="B164" s="196"/>
      <c r="F164" s="250"/>
    </row>
    <row r="165" spans="1:2" ht="15.75">
      <c r="A165" s="195" t="s">
        <v>199</v>
      </c>
      <c r="B165" s="196" t="s">
        <v>362</v>
      </c>
    </row>
    <row r="166" spans="1:2" ht="15.75">
      <c r="A166" s="195"/>
      <c r="B166" s="196"/>
    </row>
    <row r="167" spans="1:2" ht="15.75">
      <c r="A167" s="199" t="s">
        <v>28</v>
      </c>
      <c r="B167" s="200" t="s">
        <v>363</v>
      </c>
    </row>
    <row r="168" ht="78.75">
      <c r="B168" s="200" t="s">
        <v>40</v>
      </c>
    </row>
    <row r="169" ht="15.75">
      <c r="B169" s="200" t="s">
        <v>41</v>
      </c>
    </row>
    <row r="171" spans="2:6" ht="18">
      <c r="B171" s="200" t="s">
        <v>633</v>
      </c>
      <c r="C171" s="197" t="s">
        <v>628</v>
      </c>
      <c r="D171" s="198">
        <v>40</v>
      </c>
      <c r="F171" s="202">
        <f>D171*E171</f>
        <v>0</v>
      </c>
    </row>
    <row r="173" spans="1:2" ht="15.75">
      <c r="A173" s="199" t="s">
        <v>30</v>
      </c>
      <c r="B173" s="200" t="s">
        <v>364</v>
      </c>
    </row>
    <row r="174" ht="110.25">
      <c r="B174" s="200" t="s">
        <v>200</v>
      </c>
    </row>
    <row r="176" spans="2:6" ht="18">
      <c r="B176" s="200" t="s">
        <v>634</v>
      </c>
      <c r="C176" s="197" t="s">
        <v>628</v>
      </c>
      <c r="D176" s="198">
        <v>15</v>
      </c>
      <c r="F176" s="202">
        <f>D176*E176</f>
        <v>0</v>
      </c>
    </row>
    <row r="178" spans="1:6" s="21" customFormat="1" ht="15.75">
      <c r="A178" s="199" t="s">
        <v>31</v>
      </c>
      <c r="B178" s="200" t="s">
        <v>365</v>
      </c>
      <c r="C178" s="197"/>
      <c r="D178" s="198"/>
      <c r="E178" s="202"/>
      <c r="F178" s="202"/>
    </row>
    <row r="179" ht="94.5">
      <c r="B179" s="200" t="s">
        <v>201</v>
      </c>
    </row>
    <row r="181" spans="2:6" ht="18">
      <c r="B181" s="200" t="s">
        <v>634</v>
      </c>
      <c r="C181" s="197" t="s">
        <v>628</v>
      </c>
      <c r="D181" s="198">
        <v>110</v>
      </c>
      <c r="F181" s="202">
        <f>D181*E181</f>
        <v>0</v>
      </c>
    </row>
    <row r="183" spans="1:2" ht="15.75">
      <c r="A183" s="199" t="s">
        <v>32</v>
      </c>
      <c r="B183" s="200" t="s">
        <v>366</v>
      </c>
    </row>
    <row r="184" ht="68.25" customHeight="1">
      <c r="B184" s="200" t="s">
        <v>202</v>
      </c>
    </row>
    <row r="186" spans="2:6" ht="18">
      <c r="B186" s="200" t="s">
        <v>634</v>
      </c>
      <c r="C186" s="197" t="s">
        <v>628</v>
      </c>
      <c r="D186" s="198">
        <v>20</v>
      </c>
      <c r="F186" s="202">
        <f>D186*E186</f>
        <v>0</v>
      </c>
    </row>
    <row r="187" spans="2:6" ht="15.75">
      <c r="B187" s="224"/>
      <c r="C187" s="225"/>
      <c r="D187" s="226"/>
      <c r="E187" s="253"/>
      <c r="F187" s="253"/>
    </row>
    <row r="188" spans="1:6" ht="15.75">
      <c r="A188" s="208" t="s">
        <v>199</v>
      </c>
      <c r="B188" s="209" t="s">
        <v>367</v>
      </c>
      <c r="C188" s="210"/>
      <c r="D188" s="211"/>
      <c r="E188" s="249"/>
      <c r="F188" s="249">
        <f>(F186+F181+F176+F171)</f>
        <v>0</v>
      </c>
    </row>
    <row r="189" spans="1:6" ht="15.75">
      <c r="A189" s="195"/>
      <c r="B189" s="196"/>
      <c r="C189" s="212"/>
      <c r="D189" s="213"/>
      <c r="E189" s="250"/>
      <c r="F189" s="250"/>
    </row>
    <row r="190" spans="1:6" ht="15.75">
      <c r="A190" s="195" t="s">
        <v>203</v>
      </c>
      <c r="B190" s="196" t="s">
        <v>368</v>
      </c>
      <c r="C190" s="212"/>
      <c r="D190" s="213"/>
      <c r="E190" s="250"/>
      <c r="F190" s="250"/>
    </row>
    <row r="192" ht="204.75">
      <c r="B192" s="200" t="s">
        <v>1</v>
      </c>
    </row>
    <row r="194" spans="1:2" ht="15.75">
      <c r="A194" s="199" t="s">
        <v>28</v>
      </c>
      <c r="B194" s="200" t="s">
        <v>369</v>
      </c>
    </row>
    <row r="195" ht="94.5">
      <c r="B195" s="200" t="s">
        <v>204</v>
      </c>
    </row>
    <row r="197" spans="2:6" ht="18">
      <c r="B197" s="200" t="s">
        <v>635</v>
      </c>
      <c r="C197" s="197" t="s">
        <v>625</v>
      </c>
      <c r="D197" s="198">
        <v>3</v>
      </c>
      <c r="F197" s="202">
        <f>D197*E197</f>
        <v>0</v>
      </c>
    </row>
    <row r="199" spans="1:2" ht="15.75">
      <c r="A199" s="199" t="s">
        <v>30</v>
      </c>
      <c r="B199" s="200" t="s">
        <v>375</v>
      </c>
    </row>
    <row r="200" ht="94.5">
      <c r="B200" s="200" t="s">
        <v>205</v>
      </c>
    </row>
    <row r="202" spans="2:6" ht="18">
      <c r="B202" s="200" t="s">
        <v>636</v>
      </c>
      <c r="C202" s="197" t="s">
        <v>625</v>
      </c>
      <c r="D202" s="198">
        <v>1</v>
      </c>
      <c r="F202" s="202">
        <f>D202*E202</f>
        <v>0</v>
      </c>
    </row>
    <row r="204" spans="1:2" ht="15.75">
      <c r="A204" s="199" t="s">
        <v>31</v>
      </c>
      <c r="B204" s="200" t="s">
        <v>370</v>
      </c>
    </row>
    <row r="205" ht="126">
      <c r="B205" s="200" t="s">
        <v>206</v>
      </c>
    </row>
    <row r="206" ht="15.75">
      <c r="B206" s="200" t="s">
        <v>3</v>
      </c>
    </row>
    <row r="208" spans="2:6" ht="18">
      <c r="B208" s="200" t="s">
        <v>635</v>
      </c>
      <c r="C208" s="197" t="s">
        <v>625</v>
      </c>
      <c r="D208" s="198">
        <v>6</v>
      </c>
      <c r="F208" s="202">
        <f>D208*E208</f>
        <v>0</v>
      </c>
    </row>
    <row r="210" spans="1:2" ht="15.75">
      <c r="A210" s="199" t="s">
        <v>32</v>
      </c>
      <c r="B210" s="200" t="s">
        <v>371</v>
      </c>
    </row>
    <row r="211" ht="110.25">
      <c r="B211" s="200" t="s">
        <v>207</v>
      </c>
    </row>
    <row r="212" ht="110.25">
      <c r="B212" s="200" t="s">
        <v>208</v>
      </c>
    </row>
    <row r="213" ht="47.25">
      <c r="B213" s="200" t="s">
        <v>4</v>
      </c>
    </row>
    <row r="214" ht="15.75">
      <c r="B214" s="200" t="s">
        <v>2</v>
      </c>
    </row>
    <row r="216" spans="2:6" ht="18">
      <c r="B216" s="200" t="s">
        <v>635</v>
      </c>
      <c r="C216" s="197" t="s">
        <v>625</v>
      </c>
      <c r="D216" s="198">
        <v>14</v>
      </c>
      <c r="F216" s="202">
        <f>D216*E216</f>
        <v>0</v>
      </c>
    </row>
    <row r="218" spans="1:2" ht="15.75">
      <c r="A218" s="199" t="s">
        <v>33</v>
      </c>
      <c r="B218" s="200" t="s">
        <v>372</v>
      </c>
    </row>
    <row r="219" ht="126">
      <c r="B219" s="200" t="s">
        <v>209</v>
      </c>
    </row>
    <row r="220" spans="1:6" s="22" customFormat="1" ht="15.75">
      <c r="A220" s="199"/>
      <c r="B220" s="200"/>
      <c r="C220" s="197"/>
      <c r="D220" s="198"/>
      <c r="E220" s="202"/>
      <c r="F220" s="202"/>
    </row>
    <row r="221" spans="2:6" ht="18">
      <c r="B221" s="200" t="s">
        <v>635</v>
      </c>
      <c r="C221" s="197" t="s">
        <v>625</v>
      </c>
      <c r="D221" s="198">
        <v>5</v>
      </c>
      <c r="F221" s="202">
        <f>D221*E221</f>
        <v>0</v>
      </c>
    </row>
    <row r="223" spans="1:2" ht="31.5">
      <c r="A223" s="199" t="s">
        <v>34</v>
      </c>
      <c r="B223" s="200" t="s">
        <v>374</v>
      </c>
    </row>
    <row r="224" ht="94.5">
      <c r="B224" s="200" t="s">
        <v>210</v>
      </c>
    </row>
    <row r="226" spans="2:6" ht="18">
      <c r="B226" s="200" t="s">
        <v>636</v>
      </c>
      <c r="C226" s="197" t="s">
        <v>625</v>
      </c>
      <c r="D226" s="198">
        <v>1</v>
      </c>
      <c r="F226" s="202">
        <f>D226*E226</f>
        <v>0</v>
      </c>
    </row>
    <row r="228" spans="1:2" ht="15.75">
      <c r="A228" s="199" t="s">
        <v>35</v>
      </c>
      <c r="B228" s="200" t="s">
        <v>376</v>
      </c>
    </row>
    <row r="229" spans="2:3" ht="78.75">
      <c r="B229" s="203" t="s">
        <v>373</v>
      </c>
      <c r="C229" s="204"/>
    </row>
    <row r="230" spans="2:3" ht="15.75">
      <c r="B230" s="203" t="s">
        <v>2</v>
      </c>
      <c r="C230" s="204"/>
    </row>
    <row r="231" spans="2:3" ht="15.75">
      <c r="B231" s="203"/>
      <c r="C231" s="204"/>
    </row>
    <row r="232" spans="2:6" ht="18">
      <c r="B232" s="200" t="s">
        <v>637</v>
      </c>
      <c r="C232" s="206" t="s">
        <v>625</v>
      </c>
      <c r="D232" s="198">
        <v>1</v>
      </c>
      <c r="F232" s="202">
        <f>D232*E232</f>
        <v>0</v>
      </c>
    </row>
    <row r="233" ht="15.75">
      <c r="C233" s="206"/>
    </row>
    <row r="234" spans="1:3" ht="15.75">
      <c r="A234" s="199" t="s">
        <v>36</v>
      </c>
      <c r="B234" s="200" t="s">
        <v>377</v>
      </c>
      <c r="C234" s="206"/>
    </row>
    <row r="235" ht="66.75" customHeight="1">
      <c r="B235" s="200" t="s">
        <v>232</v>
      </c>
    </row>
    <row r="237" spans="2:6" ht="18">
      <c r="B237" s="200" t="s">
        <v>638</v>
      </c>
      <c r="C237" s="206" t="s">
        <v>625</v>
      </c>
      <c r="D237" s="198">
        <v>1</v>
      </c>
      <c r="F237" s="202">
        <f>D237*E237</f>
        <v>0</v>
      </c>
    </row>
    <row r="238" ht="15.75">
      <c r="C238" s="206"/>
    </row>
    <row r="239" spans="1:2" ht="15.75">
      <c r="A239" s="199" t="s">
        <v>58</v>
      </c>
      <c r="B239" s="200" t="s">
        <v>378</v>
      </c>
    </row>
    <row r="240" ht="47.25">
      <c r="B240" s="200" t="s">
        <v>5</v>
      </c>
    </row>
    <row r="242" ht="15.75">
      <c r="B242" s="200" t="s">
        <v>212</v>
      </c>
    </row>
    <row r="243" spans="2:6" ht="15.75">
      <c r="B243" s="200" t="s">
        <v>211</v>
      </c>
      <c r="C243" s="197" t="s">
        <v>42</v>
      </c>
      <c r="D243" s="198">
        <v>2200</v>
      </c>
      <c r="F243" s="202">
        <f>D243*E243</f>
        <v>0</v>
      </c>
    </row>
    <row r="245" spans="1:2" ht="15.75">
      <c r="A245" s="199" t="s">
        <v>62</v>
      </c>
      <c r="B245" s="200" t="s">
        <v>379</v>
      </c>
    </row>
    <row r="246" ht="141.75">
      <c r="B246" s="200" t="s">
        <v>213</v>
      </c>
    </row>
    <row r="248" spans="2:6" ht="15.75">
      <c r="B248" s="200" t="s">
        <v>380</v>
      </c>
      <c r="C248" s="206" t="s">
        <v>29</v>
      </c>
      <c r="D248" s="198">
        <v>10</v>
      </c>
      <c r="F248" s="202">
        <f>D248*E248</f>
        <v>0</v>
      </c>
    </row>
    <row r="250" spans="1:8" s="18" customFormat="1" ht="15.75">
      <c r="A250" s="208" t="s">
        <v>203</v>
      </c>
      <c r="B250" s="209" t="s">
        <v>381</v>
      </c>
      <c r="C250" s="210"/>
      <c r="D250" s="211"/>
      <c r="E250" s="249"/>
      <c r="F250" s="249">
        <f>(F248+F243+F237+F232+F226+F221+F216+F208+F202+F197)</f>
        <v>0</v>
      </c>
      <c r="G250" s="16"/>
      <c r="H250" s="16"/>
    </row>
    <row r="251" spans="1:8" s="18" customFormat="1" ht="15.75">
      <c r="A251" s="195"/>
      <c r="B251" s="196"/>
      <c r="C251" s="212"/>
      <c r="D251" s="213"/>
      <c r="E251" s="250"/>
      <c r="F251" s="250"/>
      <c r="G251" s="16"/>
      <c r="H251" s="16"/>
    </row>
    <row r="252" spans="1:8" s="18" customFormat="1" ht="15.75">
      <c r="A252" s="195"/>
      <c r="B252" s="196"/>
      <c r="C252" s="212"/>
      <c r="D252" s="213"/>
      <c r="E252" s="250"/>
      <c r="F252" s="250"/>
      <c r="G252" s="16"/>
      <c r="H252" s="16"/>
    </row>
    <row r="253" spans="1:6" ht="15.75">
      <c r="A253" s="195" t="s">
        <v>214</v>
      </c>
      <c r="B253" s="196" t="s">
        <v>382</v>
      </c>
      <c r="C253" s="212"/>
      <c r="D253" s="213"/>
      <c r="E253" s="250"/>
      <c r="F253" s="250"/>
    </row>
    <row r="255" ht="31.5">
      <c r="B255" s="203" t="s">
        <v>6</v>
      </c>
    </row>
    <row r="256" ht="15.75">
      <c r="B256" s="203"/>
    </row>
    <row r="257" spans="1:2" ht="15.75">
      <c r="A257" s="199" t="s">
        <v>28</v>
      </c>
      <c r="B257" s="203" t="s">
        <v>585</v>
      </c>
    </row>
    <row r="258" ht="78.75">
      <c r="B258" s="203" t="s">
        <v>215</v>
      </c>
    </row>
    <row r="259" ht="78.75">
      <c r="B259" s="200" t="s">
        <v>7</v>
      </c>
    </row>
    <row r="260" spans="1:8" s="18" customFormat="1" ht="15.75">
      <c r="A260" s="199"/>
      <c r="B260" s="200"/>
      <c r="C260" s="197"/>
      <c r="D260" s="198"/>
      <c r="E260" s="202"/>
      <c r="F260" s="202"/>
      <c r="G260" s="16"/>
      <c r="H260" s="16"/>
    </row>
    <row r="261" spans="1:8" s="18" customFormat="1" ht="33.75">
      <c r="A261" s="199"/>
      <c r="B261" s="200" t="s">
        <v>639</v>
      </c>
      <c r="C261" s="197" t="s">
        <v>628</v>
      </c>
      <c r="D261" s="198">
        <v>120</v>
      </c>
      <c r="E261" s="202"/>
      <c r="F261" s="202">
        <f>D261*E261</f>
        <v>0</v>
      </c>
      <c r="G261" s="16"/>
      <c r="H261" s="16"/>
    </row>
    <row r="262" spans="1:8" s="18" customFormat="1" ht="15.75">
      <c r="A262" s="199"/>
      <c r="B262" s="200"/>
      <c r="C262" s="197"/>
      <c r="D262" s="198"/>
      <c r="E262" s="202"/>
      <c r="F262" s="202"/>
      <c r="G262" s="16"/>
      <c r="H262" s="16"/>
    </row>
    <row r="263" spans="1:8" s="18" customFormat="1" ht="15.75">
      <c r="A263" s="199" t="s">
        <v>30</v>
      </c>
      <c r="B263" s="200" t="s">
        <v>383</v>
      </c>
      <c r="C263" s="197"/>
      <c r="D263" s="198"/>
      <c r="E263" s="202"/>
      <c r="F263" s="202"/>
      <c r="G263" s="16"/>
      <c r="H263" s="16"/>
    </row>
    <row r="264" spans="1:8" s="18" customFormat="1" ht="78.75">
      <c r="A264" s="199"/>
      <c r="B264" s="200" t="s">
        <v>384</v>
      </c>
      <c r="C264" s="197"/>
      <c r="D264" s="198"/>
      <c r="E264" s="202"/>
      <c r="F264" s="202"/>
      <c r="G264" s="16"/>
      <c r="H264" s="16"/>
    </row>
    <row r="265" spans="1:8" s="18" customFormat="1" ht="15.75">
      <c r="A265" s="199"/>
      <c r="B265" s="200"/>
      <c r="C265" s="197"/>
      <c r="D265" s="198"/>
      <c r="E265" s="202"/>
      <c r="F265" s="202"/>
      <c r="G265" s="16"/>
      <c r="H265" s="16"/>
    </row>
    <row r="266" spans="1:8" s="18" customFormat="1" ht="15.75">
      <c r="A266" s="199"/>
      <c r="B266" s="200" t="s">
        <v>385</v>
      </c>
      <c r="C266" s="197" t="s">
        <v>37</v>
      </c>
      <c r="D266" s="198">
        <v>9</v>
      </c>
      <c r="E266" s="202"/>
      <c r="F266" s="202">
        <f>D266*E266</f>
        <v>0</v>
      </c>
      <c r="G266" s="16"/>
      <c r="H266" s="16"/>
    </row>
    <row r="267" spans="1:8" s="18" customFormat="1" ht="15.75">
      <c r="A267" s="199"/>
      <c r="B267" s="200"/>
      <c r="C267" s="197"/>
      <c r="D267" s="198"/>
      <c r="E267" s="202"/>
      <c r="F267" s="202"/>
      <c r="G267" s="16"/>
      <c r="H267" s="16"/>
    </row>
    <row r="268" spans="1:8" s="18" customFormat="1" ht="15.75">
      <c r="A268" s="199" t="s">
        <v>31</v>
      </c>
      <c r="B268" s="200" t="s">
        <v>386</v>
      </c>
      <c r="C268" s="197"/>
      <c r="D268" s="198"/>
      <c r="E268" s="202"/>
      <c r="F268" s="202"/>
      <c r="G268" s="16"/>
      <c r="H268" s="16"/>
    </row>
    <row r="269" spans="1:8" s="18" customFormat="1" ht="110.25">
      <c r="A269" s="199"/>
      <c r="B269" s="200" t="s">
        <v>216</v>
      </c>
      <c r="C269" s="197"/>
      <c r="D269" s="198"/>
      <c r="E269" s="202"/>
      <c r="F269" s="202"/>
      <c r="G269" s="16"/>
      <c r="H269" s="16"/>
    </row>
    <row r="270" spans="1:8" s="18" customFormat="1" ht="31.5">
      <c r="A270" s="199"/>
      <c r="B270" s="200" t="s">
        <v>217</v>
      </c>
      <c r="C270" s="197"/>
      <c r="D270" s="198"/>
      <c r="E270" s="202"/>
      <c r="F270" s="202"/>
      <c r="G270" s="16"/>
      <c r="H270" s="16"/>
    </row>
    <row r="271" spans="1:8" s="18" customFormat="1" ht="15.75">
      <c r="A271" s="199"/>
      <c r="B271" s="200"/>
      <c r="C271" s="197"/>
      <c r="D271" s="198"/>
      <c r="E271" s="202"/>
      <c r="F271" s="202"/>
      <c r="G271" s="16"/>
      <c r="H271" s="16"/>
    </row>
    <row r="272" spans="1:8" s="18" customFormat="1" ht="18">
      <c r="A272" s="199"/>
      <c r="B272" s="200" t="s">
        <v>640</v>
      </c>
      <c r="C272" s="197" t="s">
        <v>628</v>
      </c>
      <c r="D272" s="198">
        <v>85</v>
      </c>
      <c r="E272" s="202"/>
      <c r="F272" s="202">
        <f>D272*E272</f>
        <v>0</v>
      </c>
      <c r="G272" s="16"/>
      <c r="H272" s="16"/>
    </row>
    <row r="273" spans="1:8" s="18" customFormat="1" ht="15.75">
      <c r="A273" s="199"/>
      <c r="B273" s="200"/>
      <c r="C273" s="197"/>
      <c r="D273" s="198"/>
      <c r="E273" s="202"/>
      <c r="F273" s="202"/>
      <c r="G273" s="16"/>
      <c r="H273" s="16"/>
    </row>
    <row r="274" spans="1:8" s="18" customFormat="1" ht="15.75">
      <c r="A274" s="199" t="s">
        <v>32</v>
      </c>
      <c r="B274" s="200" t="s">
        <v>387</v>
      </c>
      <c r="C274" s="197"/>
      <c r="D274" s="198"/>
      <c r="E274" s="202"/>
      <c r="F274" s="202"/>
      <c r="G274" s="16"/>
      <c r="H274" s="16"/>
    </row>
    <row r="275" spans="1:8" s="18" customFormat="1" ht="63">
      <c r="A275" s="199"/>
      <c r="B275" s="200" t="s">
        <v>218</v>
      </c>
      <c r="C275" s="197"/>
      <c r="D275" s="198"/>
      <c r="E275" s="202"/>
      <c r="F275" s="202"/>
      <c r="G275" s="16"/>
      <c r="H275" s="16"/>
    </row>
    <row r="276" spans="1:8" s="18" customFormat="1" ht="15.75">
      <c r="A276" s="199"/>
      <c r="B276" s="200"/>
      <c r="C276" s="197"/>
      <c r="D276" s="198"/>
      <c r="E276" s="202"/>
      <c r="F276" s="202"/>
      <c r="G276" s="16"/>
      <c r="H276" s="16"/>
    </row>
    <row r="277" spans="1:8" s="18" customFormat="1" ht="15.75">
      <c r="A277" s="199"/>
      <c r="B277" s="200" t="s">
        <v>47</v>
      </c>
      <c r="C277" s="197" t="s">
        <v>29</v>
      </c>
      <c r="D277" s="198">
        <v>30</v>
      </c>
      <c r="E277" s="202"/>
      <c r="F277" s="202">
        <f>D277*E277</f>
        <v>0</v>
      </c>
      <c r="G277" s="16"/>
      <c r="H277" s="16"/>
    </row>
    <row r="278" spans="1:8" s="18" customFormat="1" ht="15.75">
      <c r="A278" s="199"/>
      <c r="B278" s="200"/>
      <c r="C278" s="197"/>
      <c r="D278" s="198"/>
      <c r="E278" s="202"/>
      <c r="F278" s="202"/>
      <c r="G278" s="16"/>
      <c r="H278" s="16"/>
    </row>
    <row r="279" spans="1:8" s="18" customFormat="1" ht="15.75">
      <c r="A279" s="208" t="s">
        <v>214</v>
      </c>
      <c r="B279" s="209" t="s">
        <v>388</v>
      </c>
      <c r="C279" s="210"/>
      <c r="D279" s="211"/>
      <c r="E279" s="249"/>
      <c r="F279" s="249">
        <f>F277+F272+F266+F261</f>
        <v>0</v>
      </c>
      <c r="G279" s="16"/>
      <c r="H279" s="16"/>
    </row>
    <row r="280" spans="1:8" s="18" customFormat="1" ht="15.75">
      <c r="A280" s="195"/>
      <c r="B280" s="196"/>
      <c r="C280" s="212"/>
      <c r="D280" s="213"/>
      <c r="E280" s="250"/>
      <c r="F280" s="250"/>
      <c r="G280" s="16"/>
      <c r="H280" s="16"/>
    </row>
    <row r="281" spans="1:8" s="18" customFormat="1" ht="15.75">
      <c r="A281" s="195"/>
      <c r="B281" s="196"/>
      <c r="C281" s="212"/>
      <c r="D281" s="213"/>
      <c r="E281" s="250"/>
      <c r="F281" s="250"/>
      <c r="G281" s="16"/>
      <c r="H281" s="16"/>
    </row>
    <row r="282" spans="1:8" s="18" customFormat="1" ht="15.75">
      <c r="A282" s="195" t="s">
        <v>220</v>
      </c>
      <c r="B282" s="196" t="s">
        <v>389</v>
      </c>
      <c r="C282" s="212"/>
      <c r="D282" s="213"/>
      <c r="E282" s="250"/>
      <c r="F282" s="250"/>
      <c r="G282" s="16"/>
      <c r="H282" s="16"/>
    </row>
    <row r="283" spans="1:8" s="18" customFormat="1" ht="15.75">
      <c r="A283" s="199"/>
      <c r="B283" s="200"/>
      <c r="C283" s="197"/>
      <c r="D283" s="198"/>
      <c r="E283" s="202"/>
      <c r="F283" s="202"/>
      <c r="G283" s="16"/>
      <c r="H283" s="16"/>
    </row>
    <row r="284" spans="1:8" s="18" customFormat="1" ht="78.75">
      <c r="A284" s="199"/>
      <c r="B284" s="200" t="s">
        <v>219</v>
      </c>
      <c r="C284" s="197"/>
      <c r="D284" s="198"/>
      <c r="E284" s="202"/>
      <c r="F284" s="202"/>
      <c r="G284" s="16"/>
      <c r="H284" s="16"/>
    </row>
    <row r="285" spans="1:8" s="18" customFormat="1" ht="15.75">
      <c r="A285" s="199"/>
      <c r="B285" s="200"/>
      <c r="C285" s="197"/>
      <c r="D285" s="198"/>
      <c r="E285" s="202"/>
      <c r="F285" s="202"/>
      <c r="G285" s="16"/>
      <c r="H285" s="16"/>
    </row>
    <row r="286" spans="1:8" s="18" customFormat="1" ht="15.75">
      <c r="A286" s="199"/>
      <c r="B286" s="200" t="s">
        <v>8</v>
      </c>
      <c r="C286" s="197"/>
      <c r="D286" s="198"/>
      <c r="E286" s="202"/>
      <c r="F286" s="202"/>
      <c r="G286" s="16"/>
      <c r="H286" s="16"/>
    </row>
    <row r="287" spans="1:8" s="18" customFormat="1" ht="15.75">
      <c r="A287" s="199"/>
      <c r="B287" s="200" t="s">
        <v>9</v>
      </c>
      <c r="C287" s="197"/>
      <c r="D287" s="198"/>
      <c r="E287" s="202"/>
      <c r="F287" s="202"/>
      <c r="G287" s="16"/>
      <c r="H287" s="16"/>
    </row>
    <row r="288" spans="1:8" s="18" customFormat="1" ht="15.75">
      <c r="A288" s="199"/>
      <c r="B288" s="200" t="s">
        <v>10</v>
      </c>
      <c r="C288" s="197"/>
      <c r="D288" s="198"/>
      <c r="E288" s="202"/>
      <c r="F288" s="202"/>
      <c r="G288" s="16"/>
      <c r="H288" s="16"/>
    </row>
    <row r="289" spans="1:8" s="18" customFormat="1" ht="15.75">
      <c r="A289" s="199"/>
      <c r="B289" s="200" t="s">
        <v>11</v>
      </c>
      <c r="C289" s="197"/>
      <c r="D289" s="198"/>
      <c r="E289" s="202"/>
      <c r="F289" s="202"/>
      <c r="G289" s="16"/>
      <c r="H289" s="16"/>
    </row>
    <row r="290" spans="1:8" s="18" customFormat="1" ht="15.75">
      <c r="A290" s="199"/>
      <c r="B290" s="200" t="s">
        <v>12</v>
      </c>
      <c r="C290" s="197"/>
      <c r="D290" s="198"/>
      <c r="E290" s="202"/>
      <c r="F290" s="202"/>
      <c r="G290" s="16"/>
      <c r="H290" s="16"/>
    </row>
    <row r="291" spans="1:8" s="18" customFormat="1" ht="15.75">
      <c r="A291" s="199"/>
      <c r="B291" s="200" t="s">
        <v>13</v>
      </c>
      <c r="C291" s="197"/>
      <c r="D291" s="198"/>
      <c r="E291" s="202"/>
      <c r="F291" s="202"/>
      <c r="G291" s="16"/>
      <c r="H291" s="16"/>
    </row>
    <row r="292" spans="1:8" s="18" customFormat="1" ht="15.75">
      <c r="A292" s="199"/>
      <c r="B292" s="200" t="s">
        <v>14</v>
      </c>
      <c r="C292" s="197"/>
      <c r="D292" s="198"/>
      <c r="E292" s="202"/>
      <c r="F292" s="202"/>
      <c r="G292" s="16"/>
      <c r="H292" s="16"/>
    </row>
    <row r="293" spans="1:8" s="18" customFormat="1" ht="15.75">
      <c r="A293" s="199"/>
      <c r="B293" s="200" t="s">
        <v>15</v>
      </c>
      <c r="C293" s="197"/>
      <c r="D293" s="198"/>
      <c r="E293" s="202"/>
      <c r="F293" s="202"/>
      <c r="G293" s="16"/>
      <c r="H293" s="16"/>
    </row>
    <row r="294" spans="1:8" s="18" customFormat="1" ht="15.75">
      <c r="A294" s="199"/>
      <c r="B294" s="200" t="s">
        <v>16</v>
      </c>
      <c r="C294" s="197"/>
      <c r="D294" s="198"/>
      <c r="E294" s="202"/>
      <c r="F294" s="202"/>
      <c r="G294" s="16"/>
      <c r="H294" s="16"/>
    </row>
    <row r="295" spans="1:8" s="18" customFormat="1" ht="15.75">
      <c r="A295" s="199"/>
      <c r="B295" s="200" t="s">
        <v>17</v>
      </c>
      <c r="C295" s="197"/>
      <c r="D295" s="198"/>
      <c r="E295" s="202"/>
      <c r="F295" s="202"/>
      <c r="G295" s="16"/>
      <c r="H295" s="16"/>
    </row>
    <row r="296" spans="1:8" s="18" customFormat="1" ht="15.75">
      <c r="A296" s="199"/>
      <c r="B296" s="200" t="s">
        <v>18</v>
      </c>
      <c r="C296" s="197"/>
      <c r="D296" s="198"/>
      <c r="E296" s="202"/>
      <c r="F296" s="202"/>
      <c r="G296" s="16"/>
      <c r="H296" s="16"/>
    </row>
    <row r="297" spans="1:8" s="18" customFormat="1" ht="15.75">
      <c r="A297" s="199"/>
      <c r="B297" s="200" t="s">
        <v>19</v>
      </c>
      <c r="C297" s="197"/>
      <c r="D297" s="198"/>
      <c r="E297" s="202"/>
      <c r="F297" s="202"/>
      <c r="G297" s="16"/>
      <c r="H297" s="16"/>
    </row>
    <row r="298" spans="1:8" s="18" customFormat="1" ht="15.75">
      <c r="A298" s="199"/>
      <c r="B298" s="200"/>
      <c r="C298" s="197"/>
      <c r="D298" s="198"/>
      <c r="E298" s="202"/>
      <c r="F298" s="202"/>
      <c r="G298" s="16"/>
      <c r="H298" s="16"/>
    </row>
    <row r="299" spans="1:8" s="18" customFormat="1" ht="15.75">
      <c r="A299" s="199"/>
      <c r="B299" s="200" t="s">
        <v>20</v>
      </c>
      <c r="C299" s="197"/>
      <c r="D299" s="198"/>
      <c r="E299" s="202"/>
      <c r="F299" s="202"/>
      <c r="G299" s="16"/>
      <c r="H299" s="16"/>
    </row>
    <row r="300" spans="1:8" s="18" customFormat="1" ht="15.75">
      <c r="A300" s="199"/>
      <c r="B300" s="200" t="s">
        <v>21</v>
      </c>
      <c r="C300" s="197"/>
      <c r="D300" s="198"/>
      <c r="E300" s="202"/>
      <c r="F300" s="202"/>
      <c r="G300" s="16"/>
      <c r="H300" s="16"/>
    </row>
    <row r="301" spans="1:8" s="18" customFormat="1" ht="15.75">
      <c r="A301" s="199"/>
      <c r="B301" s="200" t="s">
        <v>22</v>
      </c>
      <c r="C301" s="197"/>
      <c r="D301" s="198"/>
      <c r="E301" s="202"/>
      <c r="F301" s="202"/>
      <c r="G301" s="16"/>
      <c r="H301" s="16"/>
    </row>
    <row r="302" spans="1:8" s="18" customFormat="1" ht="15.75">
      <c r="A302" s="199"/>
      <c r="B302" s="200" t="s">
        <v>23</v>
      </c>
      <c r="C302" s="197"/>
      <c r="D302" s="198"/>
      <c r="E302" s="202"/>
      <c r="F302" s="202"/>
      <c r="G302" s="16"/>
      <c r="H302" s="16"/>
    </row>
    <row r="303" spans="1:8" s="18" customFormat="1" ht="15.75">
      <c r="A303" s="199"/>
      <c r="B303" s="200" t="s">
        <v>24</v>
      </c>
      <c r="C303" s="197"/>
      <c r="D303" s="198"/>
      <c r="E303" s="202"/>
      <c r="F303" s="202"/>
      <c r="G303" s="16"/>
      <c r="H303" s="16"/>
    </row>
    <row r="304" spans="1:8" s="18" customFormat="1" ht="15.75">
      <c r="A304" s="199"/>
      <c r="B304" s="200"/>
      <c r="C304" s="197"/>
      <c r="D304" s="198"/>
      <c r="E304" s="202"/>
      <c r="F304" s="202"/>
      <c r="G304" s="16"/>
      <c r="H304" s="16"/>
    </row>
    <row r="305" spans="1:8" s="18" customFormat="1" ht="15.75">
      <c r="A305" s="199" t="s">
        <v>28</v>
      </c>
      <c r="B305" s="200" t="s">
        <v>390</v>
      </c>
      <c r="C305" s="197"/>
      <c r="D305" s="198"/>
      <c r="E305" s="202"/>
      <c r="F305" s="202"/>
      <c r="G305" s="16"/>
      <c r="H305" s="16"/>
    </row>
    <row r="306" spans="1:6" s="21" customFormat="1" ht="40.5" customHeight="1">
      <c r="A306" s="199"/>
      <c r="B306" s="219" t="s">
        <v>221</v>
      </c>
      <c r="C306" s="204"/>
      <c r="D306" s="204"/>
      <c r="E306" s="202"/>
      <c r="F306" s="202"/>
    </row>
    <row r="307" spans="1:6" s="21" customFormat="1" ht="15.75">
      <c r="A307" s="199"/>
      <c r="B307" s="203"/>
      <c r="C307" s="204"/>
      <c r="D307" s="204"/>
      <c r="E307" s="202"/>
      <c r="F307" s="202"/>
    </row>
    <row r="308" spans="1:6" s="21" customFormat="1" ht="15.75">
      <c r="A308" s="199"/>
      <c r="B308" s="203" t="s">
        <v>65</v>
      </c>
      <c r="C308" s="204" t="s">
        <v>37</v>
      </c>
      <c r="D308" s="204">
        <v>1</v>
      </c>
      <c r="E308" s="202"/>
      <c r="F308" s="202">
        <f>D308*E308</f>
        <v>0</v>
      </c>
    </row>
    <row r="309" spans="1:6" s="21" customFormat="1" ht="15.75">
      <c r="A309" s="199"/>
      <c r="B309" s="200"/>
      <c r="C309" s="197"/>
      <c r="D309" s="198"/>
      <c r="E309" s="202"/>
      <c r="F309" s="202"/>
    </row>
    <row r="310" spans="1:6" s="21" customFormat="1" ht="15.75">
      <c r="A310" s="199" t="s">
        <v>30</v>
      </c>
      <c r="B310" s="200" t="s">
        <v>391</v>
      </c>
      <c r="C310" s="197"/>
      <c r="D310" s="198"/>
      <c r="E310" s="202"/>
      <c r="F310" s="202"/>
    </row>
    <row r="311" spans="1:8" s="18" customFormat="1" ht="236.25">
      <c r="A311" s="199"/>
      <c r="B311" s="203" t="s">
        <v>260</v>
      </c>
      <c r="C311" s="197"/>
      <c r="D311" s="198"/>
      <c r="E311" s="202"/>
      <c r="F311" s="202"/>
      <c r="G311" s="16"/>
      <c r="H311" s="16"/>
    </row>
    <row r="312" spans="1:8" s="18" customFormat="1" ht="15.75">
      <c r="A312" s="199"/>
      <c r="B312" s="200"/>
      <c r="C312" s="197"/>
      <c r="D312" s="198"/>
      <c r="E312" s="202"/>
      <c r="F312" s="202"/>
      <c r="G312" s="16"/>
      <c r="H312" s="16"/>
    </row>
    <row r="313" spans="1:8" s="18" customFormat="1" ht="15.75">
      <c r="A313" s="199"/>
      <c r="B313" s="200" t="s">
        <v>222</v>
      </c>
      <c r="C313" s="197" t="s">
        <v>37</v>
      </c>
      <c r="D313" s="198">
        <v>1</v>
      </c>
      <c r="E313" s="202"/>
      <c r="F313" s="202">
        <f>D313*E313</f>
        <v>0</v>
      </c>
      <c r="G313" s="16"/>
      <c r="H313" s="16"/>
    </row>
    <row r="314" spans="1:8" s="18" customFormat="1" ht="15.75">
      <c r="A314" s="199"/>
      <c r="B314" s="200"/>
      <c r="C314" s="197"/>
      <c r="D314" s="198"/>
      <c r="E314" s="202"/>
      <c r="F314" s="202"/>
      <c r="G314" s="16"/>
      <c r="H314" s="16"/>
    </row>
    <row r="315" spans="1:8" s="18" customFormat="1" ht="15.75">
      <c r="A315" s="199" t="s">
        <v>31</v>
      </c>
      <c r="B315" s="200" t="s">
        <v>392</v>
      </c>
      <c r="C315" s="197"/>
      <c r="D315" s="198"/>
      <c r="E315" s="202"/>
      <c r="F315" s="202"/>
      <c r="G315" s="16"/>
      <c r="H315" s="16"/>
    </row>
    <row r="316" spans="1:8" s="18" customFormat="1" ht="236.25">
      <c r="A316" s="199"/>
      <c r="B316" s="203" t="s">
        <v>261</v>
      </c>
      <c r="C316" s="197"/>
      <c r="D316" s="198"/>
      <c r="E316" s="202"/>
      <c r="F316" s="202"/>
      <c r="G316" s="16"/>
      <c r="H316" s="16"/>
    </row>
    <row r="317" spans="1:8" s="18" customFormat="1" ht="15.75">
      <c r="A317" s="199"/>
      <c r="B317" s="200"/>
      <c r="C317" s="197"/>
      <c r="D317" s="198"/>
      <c r="E317" s="202"/>
      <c r="F317" s="202"/>
      <c r="G317" s="16"/>
      <c r="H317" s="16"/>
    </row>
    <row r="318" spans="1:8" s="18" customFormat="1" ht="15.75">
      <c r="A318" s="199"/>
      <c r="B318" s="200" t="s">
        <v>222</v>
      </c>
      <c r="C318" s="197" t="s">
        <v>37</v>
      </c>
      <c r="D318" s="198">
        <v>3</v>
      </c>
      <c r="E318" s="202"/>
      <c r="F318" s="202">
        <f>D318*E318</f>
        <v>0</v>
      </c>
      <c r="G318" s="16"/>
      <c r="H318" s="16"/>
    </row>
    <row r="319" spans="1:8" s="18" customFormat="1" ht="15.75">
      <c r="A319" s="199"/>
      <c r="B319" s="200"/>
      <c r="C319" s="197"/>
      <c r="D319" s="198"/>
      <c r="E319" s="202"/>
      <c r="F319" s="202"/>
      <c r="G319" s="16"/>
      <c r="H319" s="16"/>
    </row>
    <row r="320" spans="1:8" s="18" customFormat="1" ht="15.75">
      <c r="A320" s="199" t="s">
        <v>32</v>
      </c>
      <c r="B320" s="200" t="s">
        <v>393</v>
      </c>
      <c r="C320" s="197"/>
      <c r="D320" s="198"/>
      <c r="E320" s="202"/>
      <c r="F320" s="202"/>
      <c r="G320" s="16"/>
      <c r="H320" s="16"/>
    </row>
    <row r="321" spans="1:8" s="18" customFormat="1" ht="81">
      <c r="A321" s="199"/>
      <c r="B321" s="203" t="s">
        <v>641</v>
      </c>
      <c r="C321" s="197"/>
      <c r="D321" s="217"/>
      <c r="E321" s="202"/>
      <c r="F321" s="202"/>
      <c r="G321" s="16"/>
      <c r="H321" s="16"/>
    </row>
    <row r="322" spans="1:8" s="18" customFormat="1" ht="15.75">
      <c r="A322" s="199"/>
      <c r="B322" s="203"/>
      <c r="C322" s="197"/>
      <c r="D322" s="217"/>
      <c r="E322" s="202"/>
      <c r="F322" s="202"/>
      <c r="G322" s="16"/>
      <c r="H322" s="16"/>
    </row>
    <row r="323" spans="1:8" s="18" customFormat="1" ht="18">
      <c r="A323" s="199"/>
      <c r="B323" s="203" t="s">
        <v>642</v>
      </c>
      <c r="C323" s="197" t="s">
        <v>628</v>
      </c>
      <c r="D323" s="198">
        <v>1.5</v>
      </c>
      <c r="E323" s="202"/>
      <c r="F323" s="202">
        <f>D323*E323</f>
        <v>0</v>
      </c>
      <c r="G323" s="16"/>
      <c r="H323" s="16"/>
    </row>
    <row r="324" spans="1:8" s="18" customFormat="1" ht="15.75">
      <c r="A324" s="199"/>
      <c r="B324" s="203"/>
      <c r="C324" s="197"/>
      <c r="D324" s="198"/>
      <c r="E324" s="202"/>
      <c r="F324" s="202"/>
      <c r="G324" s="16"/>
      <c r="H324" s="16"/>
    </row>
    <row r="325" spans="1:6" s="21" customFormat="1" ht="15.75">
      <c r="A325" s="199" t="s">
        <v>33</v>
      </c>
      <c r="B325" s="203" t="s">
        <v>394</v>
      </c>
      <c r="C325" s="197"/>
      <c r="D325" s="198"/>
      <c r="E325" s="202"/>
      <c r="F325" s="202"/>
    </row>
    <row r="326" spans="1:6" s="21" customFormat="1" ht="110.25">
      <c r="A326" s="227"/>
      <c r="B326" s="203" t="s">
        <v>122</v>
      </c>
      <c r="C326" s="228"/>
      <c r="D326" s="229"/>
      <c r="E326" s="254"/>
      <c r="F326" s="254"/>
    </row>
    <row r="327" spans="1:8" s="18" customFormat="1" ht="15.75">
      <c r="A327" s="199"/>
      <c r="B327" s="203"/>
      <c r="C327" s="197"/>
      <c r="D327" s="217"/>
      <c r="E327" s="202"/>
      <c r="F327" s="202"/>
      <c r="G327" s="16"/>
      <c r="H327" s="16"/>
    </row>
    <row r="328" spans="1:6" s="21" customFormat="1" ht="17.25" customHeight="1">
      <c r="A328" s="227"/>
      <c r="B328" s="203" t="s">
        <v>123</v>
      </c>
      <c r="C328" s="228"/>
      <c r="D328" s="198"/>
      <c r="E328" s="202"/>
      <c r="F328" s="254"/>
    </row>
    <row r="329" spans="1:8" s="18" customFormat="1" ht="15.75">
      <c r="A329" s="199"/>
      <c r="B329" s="203"/>
      <c r="C329" s="197"/>
      <c r="D329" s="217"/>
      <c r="E329" s="202"/>
      <c r="F329" s="202"/>
      <c r="G329" s="16"/>
      <c r="H329" s="16"/>
    </row>
    <row r="330" spans="1:6" s="21" customFormat="1" ht="17.25" customHeight="1">
      <c r="A330" s="227"/>
      <c r="B330" s="203" t="s">
        <v>643</v>
      </c>
      <c r="C330" s="228" t="s">
        <v>37</v>
      </c>
      <c r="D330" s="198">
        <v>1</v>
      </c>
      <c r="E330" s="202"/>
      <c r="F330" s="202">
        <f>D330*E330</f>
        <v>0</v>
      </c>
    </row>
    <row r="331" spans="1:6" s="21" customFormat="1" ht="15.75">
      <c r="A331" s="227"/>
      <c r="B331" s="203"/>
      <c r="C331" s="228"/>
      <c r="D331" s="198"/>
      <c r="E331" s="202"/>
      <c r="F331" s="202"/>
    </row>
    <row r="332" spans="1:6" s="21" customFormat="1" ht="31.5">
      <c r="A332" s="227"/>
      <c r="B332" s="203" t="s">
        <v>586</v>
      </c>
      <c r="C332" s="228" t="s">
        <v>37</v>
      </c>
      <c r="D332" s="198">
        <v>1</v>
      </c>
      <c r="E332" s="202"/>
      <c r="F332" s="202">
        <f>D332*E332</f>
        <v>0</v>
      </c>
    </row>
    <row r="333" spans="1:8" s="18" customFormat="1" ht="15.75">
      <c r="A333" s="227"/>
      <c r="B333" s="203"/>
      <c r="C333" s="228"/>
      <c r="D333" s="198"/>
      <c r="E333" s="202"/>
      <c r="F333" s="202"/>
      <c r="G333" s="16"/>
      <c r="H333" s="16"/>
    </row>
    <row r="334" spans="1:6" s="21" customFormat="1" ht="15.75">
      <c r="A334" s="199" t="s">
        <v>34</v>
      </c>
      <c r="B334" s="203" t="s">
        <v>395</v>
      </c>
      <c r="C334" s="197"/>
      <c r="D334" s="217"/>
      <c r="E334" s="202"/>
      <c r="F334" s="202"/>
    </row>
    <row r="335" spans="1:6" s="21" customFormat="1" ht="63">
      <c r="A335" s="199"/>
      <c r="B335" s="203" t="s">
        <v>224</v>
      </c>
      <c r="C335" s="228"/>
      <c r="D335" s="230"/>
      <c r="E335" s="231"/>
      <c r="F335" s="231"/>
    </row>
    <row r="336" spans="1:6" s="21" customFormat="1" ht="15.75">
      <c r="A336" s="199"/>
      <c r="B336" s="203"/>
      <c r="C336" s="228"/>
      <c r="D336" s="230"/>
      <c r="E336" s="231"/>
      <c r="F336" s="231"/>
    </row>
    <row r="337" spans="1:8" s="18" customFormat="1" ht="15.75">
      <c r="A337" s="227"/>
      <c r="B337" s="203" t="s">
        <v>223</v>
      </c>
      <c r="C337" s="228" t="s">
        <v>37</v>
      </c>
      <c r="D337" s="198">
        <v>12</v>
      </c>
      <c r="E337" s="202"/>
      <c r="F337" s="202">
        <f>D337*E337</f>
        <v>0</v>
      </c>
      <c r="G337" s="16"/>
      <c r="H337" s="16"/>
    </row>
    <row r="338" spans="1:8" s="18" customFormat="1" ht="15.75">
      <c r="A338" s="199"/>
      <c r="B338" s="203"/>
      <c r="C338" s="197"/>
      <c r="D338" s="198"/>
      <c r="E338" s="202"/>
      <c r="F338" s="202"/>
      <c r="G338" s="16"/>
      <c r="H338" s="16"/>
    </row>
    <row r="339" spans="1:8" s="18" customFormat="1" ht="15.75">
      <c r="A339" s="208" t="s">
        <v>220</v>
      </c>
      <c r="B339" s="209" t="s">
        <v>396</v>
      </c>
      <c r="C339" s="210"/>
      <c r="D339" s="211"/>
      <c r="E339" s="249"/>
      <c r="F339" s="249">
        <f>(F337+F332+F330+F323+F318+F313+F308)</f>
        <v>0</v>
      </c>
      <c r="G339" s="16"/>
      <c r="H339" s="16"/>
    </row>
    <row r="340" spans="1:8" s="18" customFormat="1" ht="15.75">
      <c r="A340" s="195"/>
      <c r="B340" s="196"/>
      <c r="C340" s="212"/>
      <c r="D340" s="213"/>
      <c r="E340" s="250"/>
      <c r="F340" s="250"/>
      <c r="G340" s="16"/>
      <c r="H340" s="16"/>
    </row>
    <row r="341" spans="1:8" s="18" customFormat="1" ht="15.75">
      <c r="A341" s="195"/>
      <c r="B341" s="196"/>
      <c r="C341" s="212"/>
      <c r="D341" s="213"/>
      <c r="E341" s="250"/>
      <c r="F341" s="250"/>
      <c r="G341" s="16"/>
      <c r="H341" s="16"/>
    </row>
    <row r="342" spans="1:8" s="18" customFormat="1" ht="15.75">
      <c r="A342" s="195" t="s">
        <v>225</v>
      </c>
      <c r="B342" s="196" t="s">
        <v>397</v>
      </c>
      <c r="C342" s="212"/>
      <c r="D342" s="213"/>
      <c r="E342" s="250"/>
      <c r="F342" s="250"/>
      <c r="G342" s="16"/>
      <c r="H342" s="16"/>
    </row>
    <row r="343" spans="1:8" s="18" customFormat="1" ht="15.75">
      <c r="A343" s="195"/>
      <c r="B343" s="196"/>
      <c r="C343" s="212"/>
      <c r="D343" s="213"/>
      <c r="E343" s="250"/>
      <c r="F343" s="250"/>
      <c r="G343" s="16"/>
      <c r="H343" s="16"/>
    </row>
    <row r="344" spans="1:8" s="18" customFormat="1" ht="15.75">
      <c r="A344" s="199" t="s">
        <v>28</v>
      </c>
      <c r="B344" s="200" t="s">
        <v>398</v>
      </c>
      <c r="C344" s="212"/>
      <c r="D344" s="213"/>
      <c r="E344" s="250"/>
      <c r="F344" s="250"/>
      <c r="G344" s="16"/>
      <c r="H344" s="16"/>
    </row>
    <row r="345" spans="1:8" s="18" customFormat="1" ht="15.75">
      <c r="A345" s="199"/>
      <c r="B345" s="200" t="s">
        <v>54</v>
      </c>
      <c r="C345" s="197"/>
      <c r="D345" s="204"/>
      <c r="E345" s="202"/>
      <c r="F345" s="202"/>
      <c r="G345" s="16"/>
      <c r="H345" s="16"/>
    </row>
    <row r="346" spans="1:8" s="18" customFormat="1" ht="315">
      <c r="A346" s="199"/>
      <c r="B346" s="200" t="s">
        <v>227</v>
      </c>
      <c r="C346" s="197"/>
      <c r="D346" s="204"/>
      <c r="E346" s="202"/>
      <c r="F346" s="202"/>
      <c r="G346" s="16"/>
      <c r="H346" s="16"/>
    </row>
    <row r="347" spans="1:8" s="18" customFormat="1" ht="31.5">
      <c r="A347" s="199"/>
      <c r="B347" s="201" t="s">
        <v>228</v>
      </c>
      <c r="C347" s="197"/>
      <c r="D347" s="204"/>
      <c r="E347" s="202"/>
      <c r="F347" s="202"/>
      <c r="G347" s="16"/>
      <c r="H347" s="16"/>
    </row>
    <row r="348" spans="1:8" s="18" customFormat="1" ht="15.75">
      <c r="A348" s="199"/>
      <c r="B348" s="201" t="s">
        <v>229</v>
      </c>
      <c r="C348" s="197"/>
      <c r="D348" s="204"/>
      <c r="E348" s="202"/>
      <c r="F348" s="202"/>
      <c r="G348" s="16"/>
      <c r="H348" s="16"/>
    </row>
    <row r="349" spans="1:8" s="18" customFormat="1" ht="15.75">
      <c r="A349" s="199"/>
      <c r="B349" s="201" t="s">
        <v>230</v>
      </c>
      <c r="C349" s="197"/>
      <c r="D349" s="204"/>
      <c r="E349" s="202"/>
      <c r="F349" s="202"/>
      <c r="G349" s="16"/>
      <c r="H349" s="16"/>
    </row>
    <row r="350" spans="1:8" s="18" customFormat="1" ht="15.75">
      <c r="A350" s="199"/>
      <c r="B350" s="201" t="s">
        <v>231</v>
      </c>
      <c r="C350" s="197"/>
      <c r="D350" s="204"/>
      <c r="E350" s="202"/>
      <c r="F350" s="202"/>
      <c r="G350" s="16"/>
      <c r="H350" s="16"/>
    </row>
    <row r="351" spans="1:8" s="18" customFormat="1" ht="15.75">
      <c r="A351" s="199"/>
      <c r="B351" s="201"/>
      <c r="C351" s="197"/>
      <c r="D351" s="204"/>
      <c r="E351" s="202"/>
      <c r="F351" s="202"/>
      <c r="G351" s="16"/>
      <c r="H351" s="16"/>
    </row>
    <row r="352" spans="1:8" s="18" customFormat="1" ht="15.75">
      <c r="A352" s="199"/>
      <c r="B352" s="200" t="s">
        <v>66</v>
      </c>
      <c r="C352" s="197"/>
      <c r="D352" s="204"/>
      <c r="E352" s="202"/>
      <c r="F352" s="202"/>
      <c r="G352" s="16"/>
      <c r="H352" s="16"/>
    </row>
    <row r="353" spans="1:8" s="18" customFormat="1" ht="15.75">
      <c r="A353" s="199"/>
      <c r="B353" s="200" t="s">
        <v>226</v>
      </c>
      <c r="C353" s="197" t="s">
        <v>29</v>
      </c>
      <c r="D353" s="204">
        <v>20</v>
      </c>
      <c r="E353" s="202"/>
      <c r="F353" s="202">
        <f>D353*E353</f>
        <v>0</v>
      </c>
      <c r="G353" s="16"/>
      <c r="H353" s="16"/>
    </row>
    <row r="354" spans="2:6" ht="15.75">
      <c r="B354" s="203" t="s">
        <v>426</v>
      </c>
      <c r="C354" s="197" t="s">
        <v>29</v>
      </c>
      <c r="D354" s="204">
        <v>6</v>
      </c>
      <c r="F354" s="202">
        <f>D354*E354</f>
        <v>0</v>
      </c>
    </row>
    <row r="355" ht="15.75">
      <c r="D355" s="204"/>
    </row>
    <row r="356" spans="1:6" ht="15.75">
      <c r="A356" s="208" t="s">
        <v>225</v>
      </c>
      <c r="B356" s="209" t="s">
        <v>399</v>
      </c>
      <c r="C356" s="210"/>
      <c r="D356" s="211"/>
      <c r="E356" s="249"/>
      <c r="F356" s="249">
        <f>F353+F354</f>
        <v>0</v>
      </c>
    </row>
    <row r="357" spans="1:6" ht="15.75">
      <c r="A357" s="195"/>
      <c r="B357" s="196"/>
      <c r="C357" s="212"/>
      <c r="D357" s="213"/>
      <c r="E357" s="250"/>
      <c r="F357" s="250"/>
    </row>
    <row r="358" spans="1:6" ht="15.75">
      <c r="A358" s="195"/>
      <c r="B358" s="196"/>
      <c r="C358" s="212"/>
      <c r="D358" s="213"/>
      <c r="E358" s="250"/>
      <c r="F358" s="250"/>
    </row>
    <row r="359" spans="1:6" ht="15.75">
      <c r="A359" s="195" t="s">
        <v>233</v>
      </c>
      <c r="B359" s="196" t="s">
        <v>239</v>
      </c>
      <c r="C359" s="212"/>
      <c r="D359" s="213"/>
      <c r="E359" s="250"/>
      <c r="F359" s="250"/>
    </row>
    <row r="360" ht="15.75">
      <c r="D360" s="204"/>
    </row>
    <row r="361" spans="1:4" ht="82.5" customHeight="1">
      <c r="A361" s="199" t="s">
        <v>28</v>
      </c>
      <c r="B361" s="200" t="s">
        <v>237</v>
      </c>
      <c r="D361" s="204"/>
    </row>
    <row r="362" spans="2:4" ht="126">
      <c r="B362" s="200" t="s">
        <v>55</v>
      </c>
      <c r="D362" s="204"/>
    </row>
    <row r="363" spans="2:4" ht="94.5">
      <c r="B363" s="200" t="s">
        <v>234</v>
      </c>
      <c r="D363" s="204"/>
    </row>
    <row r="364" ht="15.75">
      <c r="D364" s="204"/>
    </row>
    <row r="365" spans="2:6" ht="15.75">
      <c r="B365" s="200" t="s">
        <v>56</v>
      </c>
      <c r="C365" s="197" t="s">
        <v>29</v>
      </c>
      <c r="D365" s="204">
        <v>20</v>
      </c>
      <c r="F365" s="202">
        <f>D365*E365</f>
        <v>0</v>
      </c>
    </row>
    <row r="366" ht="15.75">
      <c r="D366" s="204"/>
    </row>
    <row r="367" spans="1:4" ht="15.75">
      <c r="A367" s="199" t="s">
        <v>30</v>
      </c>
      <c r="B367" s="232" t="s">
        <v>354</v>
      </c>
      <c r="C367" s="206"/>
      <c r="D367" s="204"/>
    </row>
    <row r="368" spans="2:4" ht="31.5">
      <c r="B368" s="233" t="s">
        <v>353</v>
      </c>
      <c r="D368" s="204"/>
    </row>
    <row r="369" spans="2:4" ht="15.75">
      <c r="B369" s="201"/>
      <c r="D369" s="204"/>
    </row>
    <row r="370" spans="2:6" ht="15.75">
      <c r="B370" s="201" t="s">
        <v>352</v>
      </c>
      <c r="C370" s="206" t="s">
        <v>121</v>
      </c>
      <c r="D370" s="204">
        <v>2</v>
      </c>
      <c r="F370" s="202">
        <f>D370*E370</f>
        <v>0</v>
      </c>
    </row>
    <row r="371" spans="2:4" ht="15.75">
      <c r="B371" s="234"/>
      <c r="D371" s="204"/>
    </row>
    <row r="372" spans="1:4" ht="78" customHeight="1">
      <c r="A372" s="199" t="s">
        <v>31</v>
      </c>
      <c r="B372" s="200" t="s">
        <v>236</v>
      </c>
      <c r="D372" s="204"/>
    </row>
    <row r="373" spans="2:4" ht="126">
      <c r="B373" s="200" t="s">
        <v>235</v>
      </c>
      <c r="D373" s="204"/>
    </row>
    <row r="374" spans="2:4" ht="15.75">
      <c r="B374" s="234"/>
      <c r="D374" s="204"/>
    </row>
    <row r="375" spans="2:6" ht="15.75">
      <c r="B375" s="234" t="s">
        <v>57</v>
      </c>
      <c r="C375" s="197" t="s">
        <v>29</v>
      </c>
      <c r="D375" s="204">
        <v>20</v>
      </c>
      <c r="F375" s="202">
        <f>D375*E375</f>
        <v>0</v>
      </c>
    </row>
    <row r="376" spans="2:4" ht="15.75">
      <c r="B376" s="234"/>
      <c r="D376" s="204"/>
    </row>
    <row r="377" spans="1:4" ht="66.75" customHeight="1">
      <c r="A377" s="199" t="s">
        <v>32</v>
      </c>
      <c r="B377" s="200" t="s">
        <v>240</v>
      </c>
      <c r="D377" s="204"/>
    </row>
    <row r="378" spans="2:4" ht="110.25">
      <c r="B378" s="234" t="s">
        <v>238</v>
      </c>
      <c r="D378" s="204"/>
    </row>
    <row r="379" spans="2:4" ht="15.75">
      <c r="B379" s="234"/>
      <c r="D379" s="204"/>
    </row>
    <row r="380" spans="2:6" ht="15.75">
      <c r="B380" s="234" t="s">
        <v>241</v>
      </c>
      <c r="C380" s="197" t="s">
        <v>37</v>
      </c>
      <c r="D380" s="204">
        <v>2</v>
      </c>
      <c r="F380" s="202">
        <f>D380*E380</f>
        <v>0</v>
      </c>
    </row>
    <row r="381" spans="2:4" ht="15.75">
      <c r="B381" s="234"/>
      <c r="D381" s="204"/>
    </row>
    <row r="382" spans="1:4" ht="67.5" customHeight="1">
      <c r="A382" s="199" t="s">
        <v>33</v>
      </c>
      <c r="B382" s="200" t="s">
        <v>242</v>
      </c>
      <c r="C382" s="200"/>
      <c r="D382" s="204"/>
    </row>
    <row r="383" spans="2:4" ht="110.25">
      <c r="B383" s="234" t="s">
        <v>243</v>
      </c>
      <c r="D383" s="204"/>
    </row>
    <row r="384" spans="2:4" ht="15.75">
      <c r="B384" s="234"/>
      <c r="D384" s="204"/>
    </row>
    <row r="385" spans="2:6" ht="15.75">
      <c r="B385" s="234" t="s">
        <v>244</v>
      </c>
      <c r="C385" s="197" t="s">
        <v>29</v>
      </c>
      <c r="D385" s="204">
        <v>20</v>
      </c>
      <c r="F385" s="202">
        <f>D385*E385</f>
        <v>0</v>
      </c>
    </row>
    <row r="386" spans="2:4" ht="15.75">
      <c r="B386" s="234"/>
      <c r="D386" s="204"/>
    </row>
    <row r="387" spans="1:4" ht="15.75">
      <c r="A387" s="199" t="s">
        <v>34</v>
      </c>
      <c r="B387" s="200" t="s">
        <v>245</v>
      </c>
      <c r="D387" s="204"/>
    </row>
    <row r="388" spans="2:4" ht="31.5">
      <c r="B388" s="234" t="s">
        <v>246</v>
      </c>
      <c r="D388" s="204"/>
    </row>
    <row r="389" spans="2:4" ht="15.75">
      <c r="B389" s="234"/>
      <c r="D389" s="204"/>
    </row>
    <row r="390" spans="2:6" ht="15.75">
      <c r="B390" s="234" t="s">
        <v>247</v>
      </c>
      <c r="C390" s="197" t="s">
        <v>37</v>
      </c>
      <c r="D390" s="204">
        <v>1</v>
      </c>
      <c r="F390" s="202">
        <f>D390*E390</f>
        <v>0</v>
      </c>
    </row>
    <row r="392" spans="1:6" ht="15.75">
      <c r="A392" s="208" t="s">
        <v>233</v>
      </c>
      <c r="B392" s="209" t="s">
        <v>400</v>
      </c>
      <c r="C392" s="210"/>
      <c r="D392" s="211"/>
      <c r="E392" s="249"/>
      <c r="F392" s="249">
        <f>F390+F385+F380+F375+F370+F365</f>
        <v>0</v>
      </c>
    </row>
    <row r="393" spans="1:6" ht="15" customHeight="1">
      <c r="A393" s="195"/>
      <c r="B393" s="196"/>
      <c r="C393" s="212"/>
      <c r="D393" s="213"/>
      <c r="E393" s="250"/>
      <c r="F393" s="250"/>
    </row>
    <row r="395" spans="1:6" ht="15.75">
      <c r="A395" s="235" t="s">
        <v>124</v>
      </c>
      <c r="B395" s="236" t="s">
        <v>248</v>
      </c>
      <c r="C395" s="237"/>
      <c r="D395" s="238"/>
      <c r="E395" s="250"/>
      <c r="F395" s="250"/>
    </row>
    <row r="396" spans="1:6" ht="15.75">
      <c r="A396" s="235"/>
      <c r="B396" s="236"/>
      <c r="C396" s="237"/>
      <c r="D396" s="238"/>
      <c r="E396" s="250"/>
      <c r="F396" s="250"/>
    </row>
    <row r="397" spans="1:6" ht="15.75">
      <c r="A397" s="239"/>
      <c r="B397" s="236"/>
      <c r="C397" s="237"/>
      <c r="D397" s="238"/>
      <c r="E397" s="250"/>
      <c r="F397" s="250"/>
    </row>
    <row r="398" spans="1:6" ht="15.75">
      <c r="A398" s="195" t="s">
        <v>249</v>
      </c>
      <c r="B398" s="240" t="str">
        <f>B5</f>
        <v>PRIPREMNI RADOVI</v>
      </c>
      <c r="C398" s="237"/>
      <c r="D398" s="238"/>
      <c r="E398" s="250"/>
      <c r="F398" s="250">
        <f>F63</f>
        <v>0</v>
      </c>
    </row>
    <row r="399" spans="1:6" ht="15.75">
      <c r="A399" s="195"/>
      <c r="B399" s="240"/>
      <c r="C399" s="237"/>
      <c r="D399" s="238"/>
      <c r="E399" s="250"/>
      <c r="F399" s="250"/>
    </row>
    <row r="400" spans="1:6" ht="15.75">
      <c r="A400" s="195" t="s">
        <v>250</v>
      </c>
      <c r="B400" s="240" t="str">
        <f>B66</f>
        <v>ZEMLJANI I CESTOVNI RADOVI</v>
      </c>
      <c r="C400" s="237"/>
      <c r="D400" s="238"/>
      <c r="E400" s="250"/>
      <c r="F400" s="250">
        <f>F162</f>
        <v>0</v>
      </c>
    </row>
    <row r="401" spans="1:6" ht="15.75">
      <c r="A401" s="195"/>
      <c r="B401" s="240"/>
      <c r="C401" s="237"/>
      <c r="D401" s="241"/>
      <c r="E401" s="255"/>
      <c r="F401" s="250"/>
    </row>
    <row r="402" spans="1:6" ht="15.75">
      <c r="A402" s="195" t="s">
        <v>251</v>
      </c>
      <c r="B402" s="240" t="str">
        <f>B165</f>
        <v>TESARSKI RADOVI</v>
      </c>
      <c r="C402" s="237"/>
      <c r="D402" s="241"/>
      <c r="E402" s="255"/>
      <c r="F402" s="250">
        <f>F188</f>
        <v>0</v>
      </c>
    </row>
    <row r="403" spans="1:6" ht="15.75">
      <c r="A403" s="195"/>
      <c r="B403" s="240"/>
      <c r="C403" s="237"/>
      <c r="D403" s="241"/>
      <c r="E403" s="255"/>
      <c r="F403" s="250"/>
    </row>
    <row r="404" spans="1:6" ht="15.75">
      <c r="A404" s="195" t="s">
        <v>252</v>
      </c>
      <c r="B404" s="240" t="str">
        <f>B190</f>
        <v>BETONSKI I ARMIRANOBETONSKI RADOVI</v>
      </c>
      <c r="C404" s="237"/>
      <c r="D404" s="241"/>
      <c r="E404" s="255"/>
      <c r="F404" s="250">
        <f>F250</f>
        <v>0</v>
      </c>
    </row>
    <row r="405" spans="1:6" ht="15.75">
      <c r="A405" s="195"/>
      <c r="B405" s="240"/>
      <c r="C405" s="237"/>
      <c r="D405" s="241"/>
      <c r="E405" s="255"/>
      <c r="F405" s="250"/>
    </row>
    <row r="406" spans="1:6" ht="15.75">
      <c r="A406" s="195" t="s">
        <v>253</v>
      </c>
      <c r="B406" s="240" t="str">
        <f>B253</f>
        <v>IZOLATERSKI RADOVI</v>
      </c>
      <c r="C406" s="237"/>
      <c r="D406" s="238"/>
      <c r="E406" s="250"/>
      <c r="F406" s="250">
        <f>F279</f>
        <v>0</v>
      </c>
    </row>
    <row r="407" spans="1:6" ht="15.75">
      <c r="A407" s="195"/>
      <c r="B407" s="240"/>
      <c r="C407" s="237"/>
      <c r="D407" s="238"/>
      <c r="E407" s="250"/>
      <c r="F407" s="250"/>
    </row>
    <row r="408" spans="1:6" ht="15.75">
      <c r="A408" s="195" t="s">
        <v>254</v>
      </c>
      <c r="B408" s="240" t="str">
        <f>B282</f>
        <v>BRAVARSKI RADOVI</v>
      </c>
      <c r="C408" s="237"/>
      <c r="D408" s="238"/>
      <c r="E408" s="250"/>
      <c r="F408" s="250">
        <f>F339</f>
        <v>0</v>
      </c>
    </row>
    <row r="409" spans="1:6" ht="15.75">
      <c r="A409" s="195"/>
      <c r="B409" s="240"/>
      <c r="C409" s="237"/>
      <c r="D409" s="238"/>
      <c r="E409" s="250"/>
      <c r="F409" s="250"/>
    </row>
    <row r="410" spans="1:6" ht="15.75">
      <c r="A410" s="195" t="s">
        <v>255</v>
      </c>
      <c r="B410" s="240" t="str">
        <f>B342</f>
        <v>MONTAŽNI RADOVI</v>
      </c>
      <c r="C410" s="237"/>
      <c r="D410" s="238"/>
      <c r="E410" s="250"/>
      <c r="F410" s="250">
        <f>F356</f>
        <v>0</v>
      </c>
    </row>
    <row r="411" spans="1:6" ht="15.75">
      <c r="A411" s="195"/>
      <c r="B411" s="240"/>
      <c r="C411" s="237"/>
      <c r="D411" s="238"/>
      <c r="E411" s="250"/>
      <c r="F411" s="250"/>
    </row>
    <row r="412" spans="1:6" ht="15.75">
      <c r="A412" s="195" t="s">
        <v>233</v>
      </c>
      <c r="B412" s="240" t="str">
        <f>B359</f>
        <v>ZAVRŠNI RADOVI</v>
      </c>
      <c r="C412" s="237"/>
      <c r="D412" s="238"/>
      <c r="E412" s="250"/>
      <c r="F412" s="250">
        <f>F392</f>
        <v>0</v>
      </c>
    </row>
    <row r="413" spans="1:6" ht="15.75">
      <c r="A413" s="195"/>
      <c r="B413" s="240"/>
      <c r="C413" s="237"/>
      <c r="D413" s="238"/>
      <c r="E413" s="250"/>
      <c r="F413" s="250"/>
    </row>
    <row r="414" spans="1:6" ht="15.75">
      <c r="A414" s="242"/>
      <c r="B414" s="243"/>
      <c r="C414" s="237"/>
      <c r="D414" s="238"/>
      <c r="E414" s="250"/>
      <c r="F414" s="250"/>
    </row>
    <row r="415" spans="1:6" ht="15.75">
      <c r="A415" s="244"/>
      <c r="B415" s="245" t="s">
        <v>59</v>
      </c>
      <c r="C415" s="246"/>
      <c r="D415" s="246"/>
      <c r="E415" s="256"/>
      <c r="F415" s="256">
        <f>F398+F400+F402+F404+F406+F408+F410+F412</f>
        <v>0</v>
      </c>
    </row>
  </sheetData>
  <sheetProtection/>
  <printOptions/>
  <pageMargins left="0.984251968503937" right="0.31496062992125984" top="0.984251968503937" bottom="0.984251968503937" header="0.1968503937007874" footer="0.11811023622047245"/>
  <pageSetup firstPageNumber="1" useFirstPageNumber="1" horizontalDpi="600" verticalDpi="600" orientation="portrait" paperSize="9" scale="78" r:id="rId1"/>
  <rowBreaks count="15" manualBreakCount="15">
    <brk id="27" max="5" man="1"/>
    <brk id="53" max="5" man="1"/>
    <brk id="64" max="5" man="1"/>
    <brk id="87" max="5" man="1"/>
    <brk id="147" max="5" man="1"/>
    <brk id="163" max="5" man="1"/>
    <brk id="189" max="5" man="1"/>
    <brk id="216" max="5" man="1"/>
    <brk id="251" max="5" man="1"/>
    <brk id="266" max="5" man="1"/>
    <brk id="280" max="5" man="1"/>
    <brk id="319" max="5" man="1"/>
    <brk id="339" max="5" man="1"/>
    <brk id="356" max="5" man="1"/>
    <brk id="392" max="5" man="1"/>
  </rowBreaks>
</worksheet>
</file>

<file path=xl/worksheets/sheet3.xml><?xml version="1.0" encoding="utf-8"?>
<worksheet xmlns="http://schemas.openxmlformats.org/spreadsheetml/2006/main" xmlns:r="http://schemas.openxmlformats.org/officeDocument/2006/relationships">
  <sheetPr codeName="Sheet3"/>
  <dimension ref="A1:H382"/>
  <sheetViews>
    <sheetView view="pageBreakPreview" zoomScale="120" zoomScaleNormal="85" zoomScaleSheetLayoutView="120" zoomScalePageLayoutView="70" workbookViewId="0" topLeftCell="A1">
      <selection activeCell="B3" sqref="B3"/>
    </sheetView>
  </sheetViews>
  <sheetFormatPr defaultColWidth="9.140625" defaultRowHeight="12.75"/>
  <cols>
    <col min="1" max="1" width="10.421875" style="49" customWidth="1"/>
    <col min="2" max="2" width="55.28125" style="159" customWidth="1"/>
    <col min="3" max="3" width="8.8515625" style="160" customWidth="1"/>
    <col min="4" max="4" width="8.8515625" style="161" customWidth="1"/>
    <col min="5" max="5" width="17.28125" style="97" bestFit="1" customWidth="1"/>
    <col min="6" max="6" width="12.7109375" style="97" customWidth="1"/>
    <col min="7" max="7" width="9.140625" style="2" customWidth="1"/>
    <col min="8" max="8" width="37.421875" style="2" customWidth="1"/>
    <col min="9" max="9" width="28.8515625" style="2" customWidth="1"/>
    <col min="10" max="16384" width="9.140625" style="2" customWidth="1"/>
  </cols>
  <sheetData>
    <row r="1" spans="1:8" s="9" customFormat="1" ht="31.5">
      <c r="A1" s="102" t="s">
        <v>708</v>
      </c>
      <c r="B1" s="102" t="s">
        <v>26</v>
      </c>
      <c r="C1" s="103" t="s">
        <v>44</v>
      </c>
      <c r="D1" s="104" t="s">
        <v>27</v>
      </c>
      <c r="E1" s="257" t="s">
        <v>614</v>
      </c>
      <c r="F1" s="257" t="s">
        <v>46</v>
      </c>
      <c r="G1" s="5"/>
      <c r="H1" s="5"/>
    </row>
    <row r="2" spans="1:8" s="3" customFormat="1" ht="15.75">
      <c r="A2" s="105"/>
      <c r="B2" s="106"/>
      <c r="C2" s="107"/>
      <c r="D2" s="108"/>
      <c r="E2" s="258"/>
      <c r="F2" s="258"/>
      <c r="G2" s="2"/>
      <c r="H2" s="2"/>
    </row>
    <row r="3" spans="1:8" s="3" customFormat="1" ht="15.75">
      <c r="A3" s="109" t="s">
        <v>256</v>
      </c>
      <c r="B3" s="110" t="s">
        <v>67</v>
      </c>
      <c r="C3" s="51"/>
      <c r="D3" s="111"/>
      <c r="E3" s="258"/>
      <c r="F3" s="258"/>
      <c r="G3" s="2"/>
      <c r="H3" s="2"/>
    </row>
    <row r="4" spans="1:8" s="3" customFormat="1" ht="15.75">
      <c r="A4" s="112"/>
      <c r="B4" s="110"/>
      <c r="C4" s="51"/>
      <c r="D4" s="111"/>
      <c r="E4" s="258"/>
      <c r="F4" s="258"/>
      <c r="G4" s="2"/>
      <c r="H4" s="2"/>
    </row>
    <row r="5" spans="1:8" s="3" customFormat="1" ht="15.75">
      <c r="A5" s="112"/>
      <c r="B5" s="110" t="s">
        <v>414</v>
      </c>
      <c r="C5" s="51"/>
      <c r="D5" s="111"/>
      <c r="E5" s="97"/>
      <c r="F5" s="95"/>
      <c r="G5" s="2"/>
      <c r="H5" s="2"/>
    </row>
    <row r="6" spans="1:8" s="3" customFormat="1" ht="15.75">
      <c r="A6" s="112"/>
      <c r="B6" s="110"/>
      <c r="C6" s="51"/>
      <c r="D6" s="111"/>
      <c r="E6" s="97"/>
      <c r="F6" s="118"/>
      <c r="G6" s="2"/>
      <c r="H6" s="2"/>
    </row>
    <row r="7" spans="1:6" ht="31.5">
      <c r="A7" s="112"/>
      <c r="B7" s="113" t="s">
        <v>68</v>
      </c>
      <c r="C7" s="51"/>
      <c r="D7" s="111"/>
      <c r="F7" s="118"/>
    </row>
    <row r="8" spans="1:6" ht="47.25">
      <c r="A8" s="65"/>
      <c r="B8" s="114" t="s">
        <v>69</v>
      </c>
      <c r="C8" s="55"/>
      <c r="D8" s="52"/>
      <c r="F8" s="118"/>
    </row>
    <row r="9" spans="1:8" s="3" customFormat="1" ht="31.5">
      <c r="A9" s="65"/>
      <c r="B9" s="115" t="s">
        <v>70</v>
      </c>
      <c r="C9" s="55"/>
      <c r="D9" s="52"/>
      <c r="E9" s="97"/>
      <c r="F9" s="118"/>
      <c r="G9" s="2"/>
      <c r="H9" s="2"/>
    </row>
    <row r="10" spans="1:8" s="3" customFormat="1" ht="15.75">
      <c r="A10" s="65"/>
      <c r="B10" s="115"/>
      <c r="C10" s="55"/>
      <c r="D10" s="52"/>
      <c r="E10" s="97"/>
      <c r="F10" s="118"/>
      <c r="G10" s="2"/>
      <c r="H10" s="2"/>
    </row>
    <row r="11" spans="1:8" s="3" customFormat="1" ht="15.75">
      <c r="A11" s="65"/>
      <c r="B11" s="116" t="s">
        <v>415</v>
      </c>
      <c r="C11" s="55"/>
      <c r="D11" s="52"/>
      <c r="E11" s="97"/>
      <c r="F11" s="118"/>
      <c r="G11" s="2"/>
      <c r="H11" s="2"/>
    </row>
    <row r="12" spans="1:8" s="3" customFormat="1" ht="15.75">
      <c r="A12" s="65"/>
      <c r="B12" s="115"/>
      <c r="C12" s="55"/>
      <c r="D12" s="52"/>
      <c r="E12" s="97"/>
      <c r="F12" s="118"/>
      <c r="G12" s="2"/>
      <c r="H12" s="2"/>
    </row>
    <row r="13" spans="1:8" s="3" customFormat="1" ht="15.75">
      <c r="A13" s="65"/>
      <c r="B13" s="115" t="s">
        <v>71</v>
      </c>
      <c r="C13" s="55"/>
      <c r="D13" s="52"/>
      <c r="E13" s="97"/>
      <c r="F13" s="118"/>
      <c r="G13" s="2"/>
      <c r="H13" s="2"/>
    </row>
    <row r="14" spans="1:8" s="3" customFormat="1" ht="31.5">
      <c r="A14" s="65"/>
      <c r="B14" s="114" t="s">
        <v>72</v>
      </c>
      <c r="C14" s="55"/>
      <c r="D14" s="52"/>
      <c r="E14" s="97"/>
      <c r="F14" s="118"/>
      <c r="G14" s="2"/>
      <c r="H14" s="2"/>
    </row>
    <row r="15" spans="1:6" ht="63">
      <c r="A15" s="65"/>
      <c r="B15" s="117" t="s">
        <v>73</v>
      </c>
      <c r="C15" s="55"/>
      <c r="D15" s="52"/>
      <c r="F15" s="118"/>
    </row>
    <row r="16" spans="1:6" ht="47.25">
      <c r="A16" s="65"/>
      <c r="B16" s="114" t="s">
        <v>74</v>
      </c>
      <c r="C16" s="55"/>
      <c r="D16" s="52"/>
      <c r="F16" s="118"/>
    </row>
    <row r="17" spans="1:6" ht="47.25">
      <c r="A17" s="65"/>
      <c r="B17" s="114" t="s">
        <v>75</v>
      </c>
      <c r="C17" s="55"/>
      <c r="D17" s="52"/>
      <c r="E17" s="118"/>
      <c r="F17" s="118"/>
    </row>
    <row r="18" spans="1:6" ht="47.25">
      <c r="A18" s="65"/>
      <c r="B18" s="117" t="s">
        <v>76</v>
      </c>
      <c r="C18" s="55"/>
      <c r="D18" s="52"/>
      <c r="E18" s="118"/>
      <c r="F18" s="118"/>
    </row>
    <row r="19" spans="1:6" ht="15.75">
      <c r="A19" s="65"/>
      <c r="B19" s="119"/>
      <c r="C19" s="55"/>
      <c r="D19" s="52"/>
      <c r="E19" s="118"/>
      <c r="F19" s="118"/>
    </row>
    <row r="20" spans="1:6" ht="31.5">
      <c r="A20" s="65"/>
      <c r="B20" s="120" t="s">
        <v>77</v>
      </c>
      <c r="C20" s="55"/>
      <c r="D20" s="52"/>
      <c r="E20" s="118"/>
      <c r="F20" s="118"/>
    </row>
    <row r="21" spans="1:6" s="6" customFormat="1" ht="15.75">
      <c r="A21" s="65"/>
      <c r="B21" s="120" t="s">
        <v>78</v>
      </c>
      <c r="C21" s="55"/>
      <c r="D21" s="52"/>
      <c r="E21" s="97"/>
      <c r="F21" s="118"/>
    </row>
    <row r="22" spans="1:6" s="6" customFormat="1" ht="15.75">
      <c r="A22" s="65"/>
      <c r="B22" s="120" t="s">
        <v>79</v>
      </c>
      <c r="C22" s="55"/>
      <c r="D22" s="52"/>
      <c r="E22" s="97"/>
      <c r="F22" s="118"/>
    </row>
    <row r="23" spans="1:6" s="6" customFormat="1" ht="15.75">
      <c r="A23" s="65"/>
      <c r="B23" s="120" t="s">
        <v>80</v>
      </c>
      <c r="C23" s="55"/>
      <c r="D23" s="52"/>
      <c r="E23" s="97"/>
      <c r="F23" s="118"/>
    </row>
    <row r="24" spans="1:6" s="6" customFormat="1" ht="15.75">
      <c r="A24" s="65"/>
      <c r="B24" s="120"/>
      <c r="C24" s="55"/>
      <c r="D24" s="52"/>
      <c r="E24" s="97"/>
      <c r="F24" s="118"/>
    </row>
    <row r="25" spans="1:6" s="6" customFormat="1" ht="15.75">
      <c r="A25" s="65"/>
      <c r="B25" s="120" t="s">
        <v>81</v>
      </c>
      <c r="C25" s="55"/>
      <c r="D25" s="52"/>
      <c r="E25" s="118"/>
      <c r="F25" s="118"/>
    </row>
    <row r="26" spans="1:6" s="6" customFormat="1" ht="15.75">
      <c r="A26" s="65"/>
      <c r="B26" s="120" t="s">
        <v>82</v>
      </c>
      <c r="C26" s="55"/>
      <c r="D26" s="52"/>
      <c r="E26" s="97"/>
      <c r="F26" s="97"/>
    </row>
    <row r="27" spans="1:6" s="6" customFormat="1" ht="15.75">
      <c r="A27" s="65"/>
      <c r="B27" s="121" t="s">
        <v>83</v>
      </c>
      <c r="C27" s="55"/>
      <c r="D27" s="111"/>
      <c r="E27" s="97"/>
      <c r="F27" s="97"/>
    </row>
    <row r="28" spans="1:6" ht="15.75">
      <c r="A28" s="65"/>
      <c r="B28" s="121" t="s">
        <v>84</v>
      </c>
      <c r="C28" s="55"/>
      <c r="D28" s="111"/>
      <c r="F28" s="95"/>
    </row>
    <row r="29" spans="1:6" ht="15.75">
      <c r="A29" s="65"/>
      <c r="B29" s="121" t="s">
        <v>85</v>
      </c>
      <c r="C29" s="55"/>
      <c r="D29" s="111"/>
      <c r="F29" s="95"/>
    </row>
    <row r="30" spans="1:6" ht="15.75">
      <c r="A30" s="65"/>
      <c r="B30" s="122" t="s">
        <v>86</v>
      </c>
      <c r="C30" s="55"/>
      <c r="D30" s="52"/>
      <c r="F30" s="95"/>
    </row>
    <row r="31" spans="1:6" s="6" customFormat="1" ht="15.75">
      <c r="A31" s="65"/>
      <c r="B31" s="121" t="s">
        <v>87</v>
      </c>
      <c r="C31" s="55"/>
      <c r="D31" s="52"/>
      <c r="E31" s="97"/>
      <c r="F31" s="95"/>
    </row>
    <row r="32" spans="1:6" s="6" customFormat="1" ht="15.75">
      <c r="A32" s="65"/>
      <c r="B32" s="122" t="s">
        <v>88</v>
      </c>
      <c r="C32" s="55"/>
      <c r="D32" s="52"/>
      <c r="E32" s="97"/>
      <c r="F32" s="95"/>
    </row>
    <row r="33" spans="1:6" s="6" customFormat="1" ht="15.75">
      <c r="A33" s="65"/>
      <c r="B33" s="122"/>
      <c r="C33" s="55"/>
      <c r="D33" s="52"/>
      <c r="E33" s="118"/>
      <c r="F33" s="118"/>
    </row>
    <row r="34" spans="1:6" s="6" customFormat="1" ht="15.75">
      <c r="A34" s="65"/>
      <c r="B34" s="122" t="s">
        <v>89</v>
      </c>
      <c r="C34" s="55"/>
      <c r="D34" s="52"/>
      <c r="E34" s="118"/>
      <c r="F34" s="118"/>
    </row>
    <row r="35" spans="1:6" s="6" customFormat="1" ht="31.5">
      <c r="A35" s="65"/>
      <c r="B35" s="117" t="s">
        <v>90</v>
      </c>
      <c r="C35" s="55"/>
      <c r="D35" s="52"/>
      <c r="E35" s="118"/>
      <c r="F35" s="118"/>
    </row>
    <row r="36" spans="1:6" ht="15.75">
      <c r="A36" s="65"/>
      <c r="B36" s="114"/>
      <c r="C36" s="55"/>
      <c r="D36" s="52"/>
      <c r="F36" s="95"/>
    </row>
    <row r="37" spans="1:6" ht="65.25" customHeight="1">
      <c r="A37" s="65"/>
      <c r="B37" s="114" t="s">
        <v>91</v>
      </c>
      <c r="C37" s="55"/>
      <c r="D37" s="52"/>
      <c r="F37" s="118"/>
    </row>
    <row r="38" spans="1:4" ht="15.75">
      <c r="A38" s="65"/>
      <c r="B38" s="117"/>
      <c r="C38" s="55"/>
      <c r="D38" s="52"/>
    </row>
    <row r="39" spans="1:6" ht="47.25">
      <c r="A39" s="65"/>
      <c r="B39" s="117" t="s">
        <v>92</v>
      </c>
      <c r="C39" s="55"/>
      <c r="D39" s="52"/>
      <c r="F39" s="118"/>
    </row>
    <row r="40" spans="1:6" ht="15.75">
      <c r="A40" s="65"/>
      <c r="B40" s="117"/>
      <c r="C40" s="55"/>
      <c r="D40" s="52"/>
      <c r="E40" s="259"/>
      <c r="F40" s="259"/>
    </row>
    <row r="41" spans="1:6" ht="31.5">
      <c r="A41" s="65"/>
      <c r="B41" s="117" t="s">
        <v>93</v>
      </c>
      <c r="C41" s="55"/>
      <c r="D41" s="52"/>
      <c r="E41" s="259"/>
      <c r="F41" s="259"/>
    </row>
    <row r="42" spans="1:6" ht="15.75">
      <c r="A42" s="65"/>
      <c r="B42" s="117"/>
      <c r="C42" s="55"/>
      <c r="D42" s="52"/>
      <c r="E42" s="259"/>
      <c r="F42" s="259"/>
    </row>
    <row r="43" spans="1:4" ht="78.75">
      <c r="A43" s="65"/>
      <c r="B43" s="117" t="s">
        <v>94</v>
      </c>
      <c r="C43" s="55"/>
      <c r="D43" s="52"/>
    </row>
    <row r="44" spans="1:4" ht="15.75">
      <c r="A44" s="65"/>
      <c r="B44" s="117"/>
      <c r="C44" s="55"/>
      <c r="D44" s="52"/>
    </row>
    <row r="45" spans="1:4" ht="384.75" customHeight="1">
      <c r="A45" s="65"/>
      <c r="B45" s="123" t="s">
        <v>257</v>
      </c>
      <c r="C45" s="55"/>
      <c r="D45" s="52"/>
    </row>
    <row r="46" spans="1:6" ht="15.75">
      <c r="A46" s="112"/>
      <c r="B46" s="110"/>
      <c r="C46" s="51"/>
      <c r="D46" s="111"/>
      <c r="E46" s="259"/>
      <c r="F46" s="259"/>
    </row>
    <row r="47" spans="1:6" s="7" customFormat="1" ht="15.75">
      <c r="A47" s="112"/>
      <c r="B47" s="113"/>
      <c r="C47" s="51"/>
      <c r="D47" s="111"/>
      <c r="E47" s="97"/>
      <c r="F47" s="118"/>
    </row>
    <row r="48" spans="1:6" s="7" customFormat="1" ht="15.75">
      <c r="A48" s="62" t="s">
        <v>258</v>
      </c>
      <c r="B48" s="124" t="s">
        <v>95</v>
      </c>
      <c r="C48" s="55"/>
      <c r="D48" s="52"/>
      <c r="E48" s="97"/>
      <c r="F48" s="118"/>
    </row>
    <row r="49" spans="1:6" s="8" customFormat="1" ht="15.75">
      <c r="A49" s="65"/>
      <c r="B49" s="124"/>
      <c r="C49" s="55"/>
      <c r="D49" s="52"/>
      <c r="E49" s="97"/>
      <c r="F49" s="259"/>
    </row>
    <row r="50" spans="1:6" s="8" customFormat="1" ht="15.75">
      <c r="A50" s="65" t="s">
        <v>28</v>
      </c>
      <c r="B50" s="121" t="s">
        <v>259</v>
      </c>
      <c r="C50" s="55"/>
      <c r="D50" s="52"/>
      <c r="E50" s="97"/>
      <c r="F50" s="259"/>
    </row>
    <row r="51" spans="1:6" s="7" customFormat="1" ht="47.25">
      <c r="A51" s="65"/>
      <c r="B51" s="117" t="s">
        <v>587</v>
      </c>
      <c r="C51" s="55"/>
      <c r="D51" s="52"/>
      <c r="E51" s="97"/>
      <c r="F51" s="118"/>
    </row>
    <row r="52" spans="1:6" s="7" customFormat="1" ht="15.75">
      <c r="A52" s="65"/>
      <c r="B52" s="117"/>
      <c r="C52" s="55"/>
      <c r="D52" s="52"/>
      <c r="E52" s="97"/>
      <c r="F52" s="118"/>
    </row>
    <row r="53" spans="1:6" s="7" customFormat="1" ht="220.5">
      <c r="A53" s="65"/>
      <c r="B53" s="117" t="s">
        <v>588</v>
      </c>
      <c r="C53" s="55"/>
      <c r="D53" s="52"/>
      <c r="E53" s="259"/>
      <c r="F53" s="259"/>
    </row>
    <row r="54" spans="1:6" s="7" customFormat="1" ht="15.75">
      <c r="A54" s="65"/>
      <c r="B54" s="125"/>
      <c r="C54" s="55"/>
      <c r="D54" s="52"/>
      <c r="E54" s="259"/>
      <c r="F54" s="259"/>
    </row>
    <row r="55" spans="1:6" ht="15.75">
      <c r="A55" s="65"/>
      <c r="B55" s="124" t="s">
        <v>269</v>
      </c>
      <c r="C55" s="55"/>
      <c r="D55" s="52"/>
      <c r="E55" s="259"/>
      <c r="F55" s="259"/>
    </row>
    <row r="56" spans="1:6" ht="15.75">
      <c r="A56" s="65"/>
      <c r="B56" s="126" t="s">
        <v>589</v>
      </c>
      <c r="C56" s="55"/>
      <c r="D56" s="52"/>
      <c r="E56" s="259"/>
      <c r="F56" s="259"/>
    </row>
    <row r="57" spans="1:6" ht="15.75">
      <c r="A57" s="65"/>
      <c r="B57" s="126" t="s">
        <v>590</v>
      </c>
      <c r="C57" s="55"/>
      <c r="D57" s="52"/>
      <c r="E57" s="259"/>
      <c r="F57" s="259"/>
    </row>
    <row r="58" spans="1:6" ht="15.75">
      <c r="A58" s="127"/>
      <c r="B58" s="128" t="s">
        <v>591</v>
      </c>
      <c r="C58" s="129"/>
      <c r="D58" s="130"/>
      <c r="E58" s="260"/>
      <c r="F58" s="261"/>
    </row>
    <row r="59" spans="1:6" s="10" customFormat="1" ht="15.75">
      <c r="A59" s="127"/>
      <c r="B59" s="128" t="s">
        <v>592</v>
      </c>
      <c r="C59" s="129"/>
      <c r="D59" s="130"/>
      <c r="E59" s="260"/>
      <c r="F59" s="261"/>
    </row>
    <row r="60" spans="1:6" s="10" customFormat="1" ht="15.75">
      <c r="A60" s="127"/>
      <c r="B60" s="128" t="s">
        <v>593</v>
      </c>
      <c r="C60" s="86"/>
      <c r="D60" s="85"/>
      <c r="E60" s="261"/>
      <c r="F60" s="268"/>
    </row>
    <row r="61" spans="1:6" s="11" customFormat="1" ht="15.75">
      <c r="A61" s="127"/>
      <c r="B61" s="128" t="s">
        <v>262</v>
      </c>
      <c r="C61" s="129"/>
      <c r="D61" s="130"/>
      <c r="E61" s="260"/>
      <c r="F61" s="261"/>
    </row>
    <row r="62" spans="1:6" s="10" customFormat="1" ht="15.75">
      <c r="A62" s="127"/>
      <c r="B62" s="128" t="s">
        <v>263</v>
      </c>
      <c r="C62" s="129"/>
      <c r="D62" s="130"/>
      <c r="E62" s="260"/>
      <c r="F62" s="261"/>
    </row>
    <row r="63" spans="1:6" s="10" customFormat="1" ht="15.75">
      <c r="A63" s="127"/>
      <c r="B63" s="128" t="s">
        <v>264</v>
      </c>
      <c r="C63" s="129"/>
      <c r="D63" s="130"/>
      <c r="E63" s="260"/>
      <c r="F63" s="261"/>
    </row>
    <row r="64" spans="1:6" s="10" customFormat="1" ht="15.75">
      <c r="A64" s="127"/>
      <c r="B64" s="128" t="s">
        <v>272</v>
      </c>
      <c r="C64" s="86"/>
      <c r="D64" s="85"/>
      <c r="E64" s="261"/>
      <c r="F64" s="268"/>
    </row>
    <row r="65" spans="1:6" s="11" customFormat="1" ht="15.75">
      <c r="A65" s="127"/>
      <c r="B65" s="128" t="s">
        <v>273</v>
      </c>
      <c r="C65" s="86"/>
      <c r="D65" s="85"/>
      <c r="E65" s="261"/>
      <c r="F65" s="268"/>
    </row>
    <row r="66" spans="1:6" s="11" customFormat="1" ht="15.75">
      <c r="A66" s="127"/>
      <c r="B66" s="128" t="s">
        <v>265</v>
      </c>
      <c r="C66" s="129"/>
      <c r="D66" s="130"/>
      <c r="E66" s="260"/>
      <c r="F66" s="261"/>
    </row>
    <row r="67" spans="1:6" s="10" customFormat="1" ht="15.75">
      <c r="A67" s="127"/>
      <c r="B67" s="128" t="s">
        <v>266</v>
      </c>
      <c r="C67" s="129"/>
      <c r="D67" s="130"/>
      <c r="E67" s="260"/>
      <c r="F67" s="261"/>
    </row>
    <row r="68" spans="1:6" s="10" customFormat="1" ht="15.75">
      <c r="A68" s="127"/>
      <c r="B68" s="128" t="s">
        <v>270</v>
      </c>
      <c r="C68" s="129"/>
      <c r="D68" s="130"/>
      <c r="E68" s="260"/>
      <c r="F68" s="261"/>
    </row>
    <row r="69" spans="1:6" s="10" customFormat="1" ht="15.75">
      <c r="A69" s="127"/>
      <c r="B69" s="128" t="s">
        <v>267</v>
      </c>
      <c r="C69" s="129"/>
      <c r="D69" s="130"/>
      <c r="E69" s="260"/>
      <c r="F69" s="261"/>
    </row>
    <row r="70" spans="1:6" s="10" customFormat="1" ht="15.75">
      <c r="A70" s="127"/>
      <c r="B70" s="128" t="s">
        <v>271</v>
      </c>
      <c r="C70" s="129"/>
      <c r="D70" s="130"/>
      <c r="E70" s="260"/>
      <c r="F70" s="261"/>
    </row>
    <row r="71" spans="1:6" s="10" customFormat="1" ht="15.75">
      <c r="A71" s="127"/>
      <c r="B71" s="128" t="s">
        <v>594</v>
      </c>
      <c r="C71" s="129"/>
      <c r="D71" s="130"/>
      <c r="E71" s="260"/>
      <c r="F71" s="261"/>
    </row>
    <row r="72" spans="1:6" s="10" customFormat="1" ht="15.75">
      <c r="A72" s="127"/>
      <c r="B72" s="128" t="s">
        <v>268</v>
      </c>
      <c r="C72" s="129"/>
      <c r="D72" s="130"/>
      <c r="E72" s="260"/>
      <c r="F72" s="261"/>
    </row>
    <row r="73" spans="1:6" s="10" customFormat="1" ht="15.75">
      <c r="A73" s="127"/>
      <c r="B73" s="128" t="s">
        <v>595</v>
      </c>
      <c r="C73" s="129"/>
      <c r="D73" s="130"/>
      <c r="E73" s="260"/>
      <c r="F73" s="261"/>
    </row>
    <row r="74" spans="1:6" s="10" customFormat="1" ht="15.75">
      <c r="A74" s="127"/>
      <c r="B74" s="128" t="s">
        <v>596</v>
      </c>
      <c r="C74" s="129"/>
      <c r="D74" s="130"/>
      <c r="E74" s="260"/>
      <c r="F74" s="261"/>
    </row>
    <row r="75" spans="1:6" s="10" customFormat="1" ht="15.75">
      <c r="A75" s="65"/>
      <c r="B75" s="124"/>
      <c r="C75" s="55"/>
      <c r="D75" s="52"/>
      <c r="E75" s="259"/>
      <c r="F75" s="259"/>
    </row>
    <row r="76" spans="1:6" ht="78.75">
      <c r="A76" s="65"/>
      <c r="B76" s="121" t="s">
        <v>274</v>
      </c>
      <c r="C76" s="131"/>
      <c r="D76" s="132"/>
      <c r="E76" s="259"/>
      <c r="F76" s="259"/>
    </row>
    <row r="77" spans="1:6" ht="15.75">
      <c r="A77" s="65"/>
      <c r="B77" s="133"/>
      <c r="C77" s="131"/>
      <c r="D77" s="132"/>
      <c r="E77" s="259"/>
      <c r="F77" s="259"/>
    </row>
    <row r="78" spans="1:6" ht="31.5">
      <c r="A78" s="65"/>
      <c r="B78" s="134" t="s">
        <v>301</v>
      </c>
      <c r="C78" s="131"/>
      <c r="D78" s="132"/>
      <c r="E78" s="259"/>
      <c r="F78" s="259"/>
    </row>
    <row r="79" spans="1:6" ht="15.75">
      <c r="A79" s="65"/>
      <c r="B79" s="121"/>
      <c r="C79" s="131"/>
      <c r="D79" s="132"/>
      <c r="E79" s="259"/>
      <c r="F79" s="259"/>
    </row>
    <row r="80" spans="1:6" ht="78.75">
      <c r="A80" s="65"/>
      <c r="B80" s="121" t="s">
        <v>275</v>
      </c>
      <c r="C80" s="131"/>
      <c r="D80" s="132"/>
      <c r="E80" s="259"/>
      <c r="F80" s="259"/>
    </row>
    <row r="81" spans="1:6" ht="15.75">
      <c r="A81" s="65"/>
      <c r="B81" s="121"/>
      <c r="C81" s="131"/>
      <c r="D81" s="132"/>
      <c r="E81" s="259"/>
      <c r="F81" s="259"/>
    </row>
    <row r="82" spans="1:6" ht="31.5">
      <c r="A82" s="65"/>
      <c r="B82" s="121" t="s">
        <v>277</v>
      </c>
      <c r="C82" s="131"/>
      <c r="D82" s="132"/>
      <c r="E82" s="259"/>
      <c r="F82" s="259"/>
    </row>
    <row r="83" spans="1:6" ht="15.75">
      <c r="A83" s="65"/>
      <c r="B83" s="135"/>
      <c r="C83" s="131"/>
      <c r="D83" s="132"/>
      <c r="E83" s="259"/>
      <c r="F83" s="259"/>
    </row>
    <row r="84" spans="1:6" ht="31.5">
      <c r="A84" s="65"/>
      <c r="B84" s="121" t="s">
        <v>276</v>
      </c>
      <c r="C84" s="131"/>
      <c r="D84" s="132"/>
      <c r="E84" s="259"/>
      <c r="F84" s="259"/>
    </row>
    <row r="85" spans="1:6" ht="15.75">
      <c r="A85" s="65"/>
      <c r="B85" s="121"/>
      <c r="C85" s="131"/>
      <c r="D85" s="132"/>
      <c r="E85" s="259"/>
      <c r="F85" s="259"/>
    </row>
    <row r="86" spans="1:6" ht="31.5">
      <c r="A86" s="65"/>
      <c r="B86" s="121" t="s">
        <v>278</v>
      </c>
      <c r="C86" s="131"/>
      <c r="D86" s="132"/>
      <c r="E86" s="259"/>
      <c r="F86" s="259"/>
    </row>
    <row r="87" spans="1:6" ht="15.75">
      <c r="A87" s="65"/>
      <c r="B87" s="121"/>
      <c r="C87" s="131"/>
      <c r="D87" s="132"/>
      <c r="E87" s="259"/>
      <c r="F87" s="259"/>
    </row>
    <row r="88" spans="1:6" ht="15.75">
      <c r="A88" s="65"/>
      <c r="B88" s="124" t="s">
        <v>308</v>
      </c>
      <c r="C88" s="131" t="s">
        <v>37</v>
      </c>
      <c r="D88" s="132">
        <v>1</v>
      </c>
      <c r="F88" s="118">
        <f>D88*E88</f>
        <v>0</v>
      </c>
    </row>
    <row r="89" spans="1:6" ht="15.75">
      <c r="A89" s="65"/>
      <c r="B89" s="121"/>
      <c r="C89" s="131"/>
      <c r="D89" s="132"/>
      <c r="F89" s="118"/>
    </row>
    <row r="90" spans="1:6" ht="31.5">
      <c r="A90" s="136"/>
      <c r="B90" s="137" t="s">
        <v>622</v>
      </c>
      <c r="C90" s="55"/>
      <c r="D90" s="52"/>
      <c r="F90" s="95"/>
    </row>
    <row r="91" spans="1:6" ht="15.75">
      <c r="A91" s="136"/>
      <c r="B91" s="137"/>
      <c r="C91" s="55"/>
      <c r="D91" s="52"/>
      <c r="F91" s="95"/>
    </row>
    <row r="92" spans="1:6" ht="15.75">
      <c r="A92" s="65"/>
      <c r="B92" s="126"/>
      <c r="C92" s="55"/>
      <c r="D92" s="52"/>
      <c r="F92" s="118"/>
    </row>
    <row r="93" spans="1:6" ht="15.75">
      <c r="A93" s="62" t="s">
        <v>30</v>
      </c>
      <c r="B93" s="63" t="s">
        <v>416</v>
      </c>
      <c r="C93" s="55"/>
      <c r="D93" s="52"/>
      <c r="F93" s="118"/>
    </row>
    <row r="94" spans="1:6" ht="78.75">
      <c r="A94" s="65"/>
      <c r="B94" s="138" t="s">
        <v>96</v>
      </c>
      <c r="C94" s="55"/>
      <c r="D94" s="52"/>
      <c r="F94" s="118"/>
    </row>
    <row r="95" spans="1:6" s="8" customFormat="1" ht="15.75">
      <c r="A95" s="65"/>
      <c r="B95" s="138"/>
      <c r="C95" s="55"/>
      <c r="D95" s="52"/>
      <c r="E95" s="97"/>
      <c r="F95" s="118"/>
    </row>
    <row r="96" spans="1:6" ht="47.25">
      <c r="A96" s="65"/>
      <c r="B96" s="138" t="s">
        <v>97</v>
      </c>
      <c r="C96" s="55"/>
      <c r="D96" s="52"/>
      <c r="F96" s="118"/>
    </row>
    <row r="97" spans="1:6" ht="15.75">
      <c r="A97" s="65"/>
      <c r="B97" s="138"/>
      <c r="C97" s="55"/>
      <c r="D97" s="52"/>
      <c r="F97" s="118"/>
    </row>
    <row r="98" spans="1:6" ht="15.75">
      <c r="A98" s="65"/>
      <c r="B98" s="138" t="s">
        <v>98</v>
      </c>
      <c r="C98" s="55"/>
      <c r="D98" s="52"/>
      <c r="F98" s="118"/>
    </row>
    <row r="99" spans="1:6" ht="15.75">
      <c r="A99" s="65"/>
      <c r="B99" s="138"/>
      <c r="C99" s="55"/>
      <c r="D99" s="52"/>
      <c r="F99" s="118"/>
    </row>
    <row r="100" spans="1:6" ht="31.5">
      <c r="A100" s="65"/>
      <c r="B100" s="138" t="s">
        <v>279</v>
      </c>
      <c r="C100" s="55"/>
      <c r="D100" s="52"/>
      <c r="F100" s="118"/>
    </row>
    <row r="101" spans="1:6" ht="15.75">
      <c r="A101" s="65"/>
      <c r="B101" s="139"/>
      <c r="C101" s="55"/>
      <c r="D101" s="52"/>
      <c r="F101" s="118"/>
    </row>
    <row r="102" spans="1:6" ht="15.75">
      <c r="A102" s="65"/>
      <c r="B102" s="139" t="s">
        <v>99</v>
      </c>
      <c r="C102" s="55"/>
      <c r="D102" s="52"/>
      <c r="F102" s="118"/>
    </row>
    <row r="103" spans="1:6" ht="15.75">
      <c r="A103" s="65"/>
      <c r="B103" s="139"/>
      <c r="C103" s="55"/>
      <c r="D103" s="52"/>
      <c r="F103" s="118"/>
    </row>
    <row r="104" spans="1:6" ht="31.5">
      <c r="A104" s="65"/>
      <c r="B104" s="139" t="s">
        <v>100</v>
      </c>
      <c r="C104" s="55"/>
      <c r="D104" s="52"/>
      <c r="E104" s="262"/>
      <c r="F104" s="262"/>
    </row>
    <row r="105" spans="1:6" ht="15.75">
      <c r="A105" s="65"/>
      <c r="B105" s="139"/>
      <c r="C105" s="55"/>
      <c r="D105" s="52"/>
      <c r="F105" s="118"/>
    </row>
    <row r="106" spans="1:6" ht="15.75">
      <c r="A106" s="65"/>
      <c r="B106" s="139" t="s">
        <v>101</v>
      </c>
      <c r="C106" s="55"/>
      <c r="D106" s="52"/>
      <c r="F106" s="118"/>
    </row>
    <row r="107" spans="1:6" ht="15.75">
      <c r="A107" s="65"/>
      <c r="B107" s="139" t="s">
        <v>102</v>
      </c>
      <c r="C107" s="55"/>
      <c r="D107" s="52"/>
      <c r="E107" s="259"/>
      <c r="F107" s="259"/>
    </row>
    <row r="108" spans="1:6" ht="15.75">
      <c r="A108" s="65"/>
      <c r="B108" s="139" t="s">
        <v>103</v>
      </c>
      <c r="C108" s="55"/>
      <c r="D108" s="52"/>
      <c r="E108" s="259"/>
      <c r="F108" s="259"/>
    </row>
    <row r="109" spans="1:6" ht="15.75">
      <c r="A109" s="65"/>
      <c r="B109" s="139" t="s">
        <v>104</v>
      </c>
      <c r="C109" s="55"/>
      <c r="D109" s="52"/>
      <c r="E109" s="259"/>
      <c r="F109" s="259"/>
    </row>
    <row r="110" spans="1:6" ht="15.75">
      <c r="A110" s="65"/>
      <c r="B110" s="139" t="s">
        <v>597</v>
      </c>
      <c r="C110" s="55"/>
      <c r="D110" s="52"/>
      <c r="E110" s="259"/>
      <c r="F110" s="259"/>
    </row>
    <row r="111" spans="1:6" ht="15.75">
      <c r="A111" s="65"/>
      <c r="B111" s="139" t="s">
        <v>280</v>
      </c>
      <c r="C111" s="55"/>
      <c r="D111" s="52"/>
      <c r="E111" s="259"/>
      <c r="F111" s="259"/>
    </row>
    <row r="112" spans="1:4" ht="15.75">
      <c r="A112" s="65"/>
      <c r="B112" s="139" t="s">
        <v>598</v>
      </c>
      <c r="C112" s="55"/>
      <c r="D112" s="52"/>
    </row>
    <row r="113" spans="1:4" ht="15.75">
      <c r="A113" s="65"/>
      <c r="B113" s="139" t="s">
        <v>599</v>
      </c>
      <c r="C113" s="55"/>
      <c r="D113" s="52"/>
    </row>
    <row r="114" spans="1:4" ht="15.75">
      <c r="A114" s="65"/>
      <c r="B114" s="139"/>
      <c r="C114" s="55"/>
      <c r="D114" s="52"/>
    </row>
    <row r="115" spans="1:6" ht="15.75">
      <c r="A115" s="65"/>
      <c r="B115" s="124" t="s">
        <v>307</v>
      </c>
      <c r="C115" s="55" t="s">
        <v>37</v>
      </c>
      <c r="D115" s="52">
        <v>2</v>
      </c>
      <c r="F115" s="118">
        <f>E115*D115</f>
        <v>0</v>
      </c>
    </row>
    <row r="116" spans="1:4" ht="15.75">
      <c r="A116" s="65"/>
      <c r="B116" s="139"/>
      <c r="C116" s="55"/>
      <c r="D116" s="52"/>
    </row>
    <row r="117" spans="1:6" ht="31.5">
      <c r="A117" s="136"/>
      <c r="B117" s="137" t="s">
        <v>622</v>
      </c>
      <c r="C117" s="55"/>
      <c r="D117" s="52"/>
      <c r="F117" s="95"/>
    </row>
    <row r="118" spans="1:6" ht="15.75">
      <c r="A118" s="65"/>
      <c r="B118" s="126"/>
      <c r="C118" s="55"/>
      <c r="D118" s="52"/>
      <c r="F118" s="118"/>
    </row>
    <row r="119" spans="1:6" ht="15.75">
      <c r="A119" s="65"/>
      <c r="B119" s="138"/>
      <c r="C119" s="55"/>
      <c r="D119" s="52"/>
      <c r="F119" s="118"/>
    </row>
    <row r="120" spans="1:6" ht="15.75">
      <c r="A120" s="140" t="s">
        <v>258</v>
      </c>
      <c r="B120" s="141" t="s">
        <v>105</v>
      </c>
      <c r="C120" s="142"/>
      <c r="D120" s="143"/>
      <c r="E120" s="263"/>
      <c r="F120" s="269">
        <f>F115+F88</f>
        <v>0</v>
      </c>
    </row>
    <row r="121" spans="1:6" ht="15.75">
      <c r="A121" s="65"/>
      <c r="B121" s="126"/>
      <c r="C121" s="55"/>
      <c r="D121" s="52"/>
      <c r="F121" s="118"/>
    </row>
    <row r="122" spans="1:6" ht="15.75">
      <c r="A122" s="65"/>
      <c r="B122" s="126"/>
      <c r="C122" s="55"/>
      <c r="D122" s="52"/>
      <c r="F122" s="118"/>
    </row>
    <row r="123" spans="1:6" ht="15.75">
      <c r="A123" s="62" t="s">
        <v>333</v>
      </c>
      <c r="B123" s="124" t="s">
        <v>313</v>
      </c>
      <c r="C123" s="55"/>
      <c r="D123" s="52"/>
      <c r="F123" s="118"/>
    </row>
    <row r="124" spans="1:6" ht="15.75">
      <c r="A124" s="65"/>
      <c r="B124" s="126"/>
      <c r="C124" s="55"/>
      <c r="D124" s="52"/>
      <c r="F124" s="118"/>
    </row>
    <row r="125" spans="1:6" ht="15.75">
      <c r="A125" s="62" t="s">
        <v>28</v>
      </c>
      <c r="B125" s="124" t="s">
        <v>401</v>
      </c>
      <c r="C125" s="55"/>
      <c r="D125" s="52"/>
      <c r="F125" s="118"/>
    </row>
    <row r="126" spans="1:6" ht="63">
      <c r="A126" s="144"/>
      <c r="B126" s="128" t="s">
        <v>402</v>
      </c>
      <c r="C126" s="86"/>
      <c r="D126" s="85"/>
      <c r="E126" s="261"/>
      <c r="F126" s="268"/>
    </row>
    <row r="127" spans="1:6" ht="15.75">
      <c r="A127" s="144"/>
      <c r="B127" s="128"/>
      <c r="C127" s="86"/>
      <c r="D127" s="85"/>
      <c r="E127" s="261"/>
      <c r="F127" s="268"/>
    </row>
    <row r="128" spans="1:6" ht="78.75">
      <c r="A128" s="144"/>
      <c r="B128" s="145" t="s">
        <v>405</v>
      </c>
      <c r="C128" s="86"/>
      <c r="D128" s="85"/>
      <c r="E128" s="261"/>
      <c r="F128" s="268"/>
    </row>
    <row r="129" spans="1:6" s="11" customFormat="1" ht="39" customHeight="1">
      <c r="A129" s="144"/>
      <c r="B129" s="145"/>
      <c r="C129" s="86"/>
      <c r="D129" s="85"/>
      <c r="E129" s="261"/>
      <c r="F129" s="268"/>
    </row>
    <row r="130" spans="1:6" s="11" customFormat="1" ht="126">
      <c r="A130" s="144"/>
      <c r="B130" s="145" t="s">
        <v>403</v>
      </c>
      <c r="C130" s="86"/>
      <c r="D130" s="85"/>
      <c r="E130" s="261"/>
      <c r="F130" s="268"/>
    </row>
    <row r="131" spans="1:6" s="11" customFormat="1" ht="42" customHeight="1">
      <c r="A131" s="144"/>
      <c r="B131" s="145"/>
      <c r="C131" s="86"/>
      <c r="D131" s="85"/>
      <c r="E131" s="261"/>
      <c r="F131" s="268"/>
    </row>
    <row r="132" spans="1:6" s="11" customFormat="1" ht="126">
      <c r="A132" s="144"/>
      <c r="B132" s="145" t="s">
        <v>404</v>
      </c>
      <c r="C132" s="86"/>
      <c r="D132" s="85"/>
      <c r="E132" s="261"/>
      <c r="F132" s="268"/>
    </row>
    <row r="133" spans="1:6" s="11" customFormat="1" ht="92.25" customHeight="1">
      <c r="A133" s="144"/>
      <c r="B133" s="145"/>
      <c r="C133" s="86"/>
      <c r="D133" s="85"/>
      <c r="E133" s="261"/>
      <c r="F133" s="268"/>
    </row>
    <row r="134" spans="1:6" s="11" customFormat="1" ht="252">
      <c r="A134" s="144"/>
      <c r="B134" s="145" t="s">
        <v>406</v>
      </c>
      <c r="C134" s="86"/>
      <c r="D134" s="85"/>
      <c r="E134" s="261"/>
      <c r="F134" s="268"/>
    </row>
    <row r="135" spans="1:6" s="11" customFormat="1" ht="15.75">
      <c r="A135" s="144"/>
      <c r="B135" s="145"/>
      <c r="C135" s="86"/>
      <c r="D135" s="85"/>
      <c r="E135" s="261"/>
      <c r="F135" s="268"/>
    </row>
    <row r="136" spans="1:6" s="11" customFormat="1" ht="15.75">
      <c r="A136" s="144"/>
      <c r="B136" s="145" t="s">
        <v>284</v>
      </c>
      <c r="C136" s="86"/>
      <c r="D136" s="85"/>
      <c r="E136" s="261"/>
      <c r="F136" s="268"/>
    </row>
    <row r="137" spans="1:6" s="11" customFormat="1" ht="15.75">
      <c r="A137" s="144"/>
      <c r="B137" s="145" t="s">
        <v>285</v>
      </c>
      <c r="C137" s="86"/>
      <c r="D137" s="85"/>
      <c r="E137" s="261"/>
      <c r="F137" s="268"/>
    </row>
    <row r="138" spans="1:6" s="11" customFormat="1" ht="31.5">
      <c r="A138" s="144"/>
      <c r="B138" s="145" t="s">
        <v>286</v>
      </c>
      <c r="C138" s="86"/>
      <c r="D138" s="85"/>
      <c r="E138" s="261"/>
      <c r="F138" s="268"/>
    </row>
    <row r="139" spans="1:6" s="11" customFormat="1" ht="31.5">
      <c r="A139" s="144"/>
      <c r="B139" s="145" t="s">
        <v>287</v>
      </c>
      <c r="C139" s="86"/>
      <c r="D139" s="85"/>
      <c r="E139" s="261"/>
      <c r="F139" s="268"/>
    </row>
    <row r="140" spans="1:6" s="11" customFormat="1" ht="15.75">
      <c r="A140" s="144"/>
      <c r="B140" s="145"/>
      <c r="C140" s="86"/>
      <c r="D140" s="85"/>
      <c r="E140" s="261"/>
      <c r="F140" s="268"/>
    </row>
    <row r="141" spans="1:6" s="11" customFormat="1" ht="63">
      <c r="A141" s="144"/>
      <c r="B141" s="145" t="s">
        <v>288</v>
      </c>
      <c r="C141" s="86"/>
      <c r="D141" s="146"/>
      <c r="E141" s="261"/>
      <c r="F141" s="270"/>
    </row>
    <row r="142" spans="1:6" s="11" customFormat="1" ht="15.75">
      <c r="A142" s="144"/>
      <c r="B142" s="126"/>
      <c r="C142" s="86"/>
      <c r="D142" s="146"/>
      <c r="E142" s="261"/>
      <c r="F142" s="270"/>
    </row>
    <row r="143" spans="1:6" s="11" customFormat="1" ht="15.75">
      <c r="A143" s="144"/>
      <c r="B143" s="126" t="s">
        <v>289</v>
      </c>
      <c r="C143" s="85"/>
      <c r="D143" s="130"/>
      <c r="E143" s="260"/>
      <c r="F143" s="261"/>
    </row>
    <row r="144" spans="1:6" s="24" customFormat="1" ht="15.75">
      <c r="A144" s="144"/>
      <c r="B144" s="126"/>
      <c r="C144" s="85"/>
      <c r="D144" s="130"/>
      <c r="E144" s="260"/>
      <c r="F144" s="261"/>
    </row>
    <row r="145" spans="1:6" s="24" customFormat="1" ht="15.75">
      <c r="A145" s="136"/>
      <c r="B145" s="147" t="s">
        <v>407</v>
      </c>
      <c r="C145" s="55" t="s">
        <v>37</v>
      </c>
      <c r="D145" s="52">
        <v>1</v>
      </c>
      <c r="E145" s="97"/>
      <c r="F145" s="118">
        <f>E145*D145</f>
        <v>0</v>
      </c>
    </row>
    <row r="146" spans="1:6" s="10" customFormat="1" ht="15.75">
      <c r="A146" s="136"/>
      <c r="B146" s="126"/>
      <c r="C146" s="55"/>
      <c r="D146" s="52"/>
      <c r="E146" s="97"/>
      <c r="F146" s="118"/>
    </row>
    <row r="147" spans="1:6" s="10" customFormat="1" ht="31.5">
      <c r="A147" s="136"/>
      <c r="B147" s="137" t="s">
        <v>622</v>
      </c>
      <c r="C147" s="55"/>
      <c r="D147" s="52"/>
      <c r="E147" s="97"/>
      <c r="F147" s="95"/>
    </row>
    <row r="148" spans="1:8" s="4" customFormat="1" ht="15.75">
      <c r="A148" s="136"/>
      <c r="B148" s="137"/>
      <c r="C148" s="55"/>
      <c r="D148" s="52"/>
      <c r="E148" s="97"/>
      <c r="F148" s="95"/>
      <c r="G148" s="2"/>
      <c r="H148" s="2"/>
    </row>
    <row r="149" spans="1:8" s="4" customFormat="1" ht="15.75">
      <c r="A149" s="62" t="s">
        <v>30</v>
      </c>
      <c r="B149" s="124" t="s">
        <v>417</v>
      </c>
      <c r="C149" s="55"/>
      <c r="D149" s="52"/>
      <c r="E149" s="97"/>
      <c r="F149" s="118"/>
      <c r="G149" s="2"/>
      <c r="H149" s="2"/>
    </row>
    <row r="150" spans="1:6" ht="78.75">
      <c r="A150" s="144"/>
      <c r="B150" s="128" t="s">
        <v>418</v>
      </c>
      <c r="C150" s="86"/>
      <c r="D150" s="85"/>
      <c r="E150" s="261"/>
      <c r="F150" s="268"/>
    </row>
    <row r="151" spans="1:6" ht="15.75">
      <c r="A151" s="144"/>
      <c r="B151" s="126"/>
      <c r="C151" s="86"/>
      <c r="D151" s="85"/>
      <c r="E151" s="261"/>
      <c r="F151" s="268"/>
    </row>
    <row r="152" spans="1:6" ht="15.75">
      <c r="A152" s="144"/>
      <c r="B152" s="126" t="s">
        <v>350</v>
      </c>
      <c r="C152" s="86"/>
      <c r="D152" s="85"/>
      <c r="E152" s="261"/>
      <c r="F152" s="268"/>
    </row>
    <row r="153" spans="1:6" s="11" customFormat="1" ht="33" customHeight="1">
      <c r="A153" s="144"/>
      <c r="B153" s="148" t="s">
        <v>290</v>
      </c>
      <c r="C153" s="86"/>
      <c r="D153" s="85"/>
      <c r="E153" s="261"/>
      <c r="F153" s="268"/>
    </row>
    <row r="154" spans="1:6" s="11" customFormat="1" ht="31.5">
      <c r="A154" s="144"/>
      <c r="B154" s="148" t="s">
        <v>291</v>
      </c>
      <c r="C154" s="86"/>
      <c r="D154" s="85"/>
      <c r="E154" s="261"/>
      <c r="F154" s="268"/>
    </row>
    <row r="155" spans="1:6" s="11" customFormat="1" ht="15.75">
      <c r="A155" s="144"/>
      <c r="B155" s="145" t="s">
        <v>281</v>
      </c>
      <c r="C155" s="86"/>
      <c r="D155" s="85"/>
      <c r="E155" s="261"/>
      <c r="F155" s="268"/>
    </row>
    <row r="156" spans="1:6" s="11" customFormat="1" ht="31.5">
      <c r="A156" s="144"/>
      <c r="B156" s="148" t="s">
        <v>292</v>
      </c>
      <c r="C156" s="86"/>
      <c r="D156" s="85"/>
      <c r="E156" s="261"/>
      <c r="F156" s="268"/>
    </row>
    <row r="157" spans="1:6" s="11" customFormat="1" ht="47.25">
      <c r="A157" s="144"/>
      <c r="B157" s="148" t="s">
        <v>293</v>
      </c>
      <c r="C157" s="86"/>
      <c r="D157" s="85"/>
      <c r="E157" s="261"/>
      <c r="F157" s="268"/>
    </row>
    <row r="158" spans="1:6" s="11" customFormat="1" ht="15.75">
      <c r="A158" s="144"/>
      <c r="B158" s="148" t="s">
        <v>294</v>
      </c>
      <c r="C158" s="86"/>
      <c r="D158" s="85"/>
      <c r="E158" s="261"/>
      <c r="F158" s="268"/>
    </row>
    <row r="159" spans="1:6" s="11" customFormat="1" ht="15.75">
      <c r="A159" s="144"/>
      <c r="B159" s="148" t="s">
        <v>295</v>
      </c>
      <c r="C159" s="86"/>
      <c r="D159" s="85"/>
      <c r="E159" s="261"/>
      <c r="F159" s="268"/>
    </row>
    <row r="160" spans="1:6" s="11" customFormat="1" ht="15.75">
      <c r="A160" s="144"/>
      <c r="B160" s="148" t="s">
        <v>296</v>
      </c>
      <c r="C160" s="86"/>
      <c r="D160" s="85"/>
      <c r="E160" s="261"/>
      <c r="F160" s="268"/>
    </row>
    <row r="161" spans="1:6" s="11" customFormat="1" ht="15.75">
      <c r="A161" s="144"/>
      <c r="B161" s="145" t="s">
        <v>297</v>
      </c>
      <c r="C161" s="86"/>
      <c r="D161" s="85"/>
      <c r="E161" s="261"/>
      <c r="F161" s="268"/>
    </row>
    <row r="162" spans="1:6" s="11" customFormat="1" ht="63">
      <c r="A162" s="144"/>
      <c r="B162" s="148" t="s">
        <v>298</v>
      </c>
      <c r="C162" s="86"/>
      <c r="D162" s="85"/>
      <c r="E162" s="261"/>
      <c r="F162" s="268"/>
    </row>
    <row r="163" spans="1:6" s="11" customFormat="1" ht="63">
      <c r="A163" s="144"/>
      <c r="B163" s="145" t="s">
        <v>299</v>
      </c>
      <c r="C163" s="86"/>
      <c r="D163" s="85"/>
      <c r="E163" s="261"/>
      <c r="F163" s="268"/>
    </row>
    <row r="164" spans="1:6" s="11" customFormat="1" ht="31.5">
      <c r="A164" s="144"/>
      <c r="B164" s="145" t="s">
        <v>300</v>
      </c>
      <c r="C164" s="86"/>
      <c r="D164" s="85"/>
      <c r="E164" s="261"/>
      <c r="F164" s="268"/>
    </row>
    <row r="165" spans="1:6" s="11" customFormat="1" ht="15.75">
      <c r="A165" s="144"/>
      <c r="B165" s="145" t="s">
        <v>282</v>
      </c>
      <c r="C165" s="86"/>
      <c r="D165" s="85"/>
      <c r="E165" s="261"/>
      <c r="F165" s="268"/>
    </row>
    <row r="166" spans="1:6" s="11" customFormat="1" ht="15.75">
      <c r="A166" s="144"/>
      <c r="B166" s="145" t="s">
        <v>283</v>
      </c>
      <c r="C166" s="86"/>
      <c r="D166" s="85"/>
      <c r="E166" s="261"/>
      <c r="F166" s="268"/>
    </row>
    <row r="167" spans="1:6" s="11" customFormat="1" ht="15.75">
      <c r="A167" s="144"/>
      <c r="B167" s="145" t="s">
        <v>408</v>
      </c>
      <c r="C167" s="86"/>
      <c r="D167" s="85"/>
      <c r="E167" s="261"/>
      <c r="F167" s="268"/>
    </row>
    <row r="168" spans="1:6" s="11" customFormat="1" ht="15.75">
      <c r="A168" s="144"/>
      <c r="B168" s="145"/>
      <c r="C168" s="86"/>
      <c r="D168" s="85"/>
      <c r="E168" s="261"/>
      <c r="F168" s="268"/>
    </row>
    <row r="169" spans="1:6" s="11" customFormat="1" ht="252">
      <c r="A169" s="144"/>
      <c r="B169" s="145" t="s">
        <v>406</v>
      </c>
      <c r="C169" s="86"/>
      <c r="D169" s="85"/>
      <c r="E169" s="261"/>
      <c r="F169" s="268"/>
    </row>
    <row r="170" spans="1:6" s="11" customFormat="1" ht="15.75">
      <c r="A170" s="144"/>
      <c r="B170" s="145"/>
      <c r="C170" s="86"/>
      <c r="D170" s="85"/>
      <c r="E170" s="261"/>
      <c r="F170" s="268"/>
    </row>
    <row r="171" spans="1:6" s="11" customFormat="1" ht="15.75">
      <c r="A171" s="144"/>
      <c r="B171" s="145" t="s">
        <v>284</v>
      </c>
      <c r="C171" s="86"/>
      <c r="D171" s="85"/>
      <c r="E171" s="261"/>
      <c r="F171" s="268"/>
    </row>
    <row r="172" spans="1:6" s="11" customFormat="1" ht="181.5" customHeight="1">
      <c r="A172" s="144"/>
      <c r="B172" s="145" t="s">
        <v>285</v>
      </c>
      <c r="C172" s="86"/>
      <c r="D172" s="85"/>
      <c r="E172" s="261"/>
      <c r="F172" s="268"/>
    </row>
    <row r="173" spans="1:6" s="11" customFormat="1" ht="31.5">
      <c r="A173" s="144"/>
      <c r="B173" s="145" t="s">
        <v>286</v>
      </c>
      <c r="C173" s="86"/>
      <c r="D173" s="85"/>
      <c r="E173" s="261"/>
      <c r="F173" s="268"/>
    </row>
    <row r="174" spans="1:6" s="11" customFormat="1" ht="31.5">
      <c r="A174" s="144"/>
      <c r="B174" s="145" t="s">
        <v>287</v>
      </c>
      <c r="C174" s="86"/>
      <c r="D174" s="85"/>
      <c r="E174" s="261"/>
      <c r="F174" s="268"/>
    </row>
    <row r="175" spans="1:6" s="11" customFormat="1" ht="15.75">
      <c r="A175" s="144"/>
      <c r="B175" s="145"/>
      <c r="C175" s="86"/>
      <c r="D175" s="85"/>
      <c r="E175" s="261"/>
      <c r="F175" s="268"/>
    </row>
    <row r="176" spans="1:6" s="11" customFormat="1" ht="63">
      <c r="A176" s="144"/>
      <c r="B176" s="145" t="s">
        <v>288</v>
      </c>
      <c r="C176" s="86"/>
      <c r="D176" s="146"/>
      <c r="E176" s="261"/>
      <c r="F176" s="270"/>
    </row>
    <row r="177" spans="1:6" s="11" customFormat="1" ht="15.75">
      <c r="A177" s="144"/>
      <c r="B177" s="126"/>
      <c r="C177" s="86"/>
      <c r="D177" s="146"/>
      <c r="E177" s="261"/>
      <c r="F177" s="270"/>
    </row>
    <row r="178" spans="1:6" s="11" customFormat="1" ht="15.75">
      <c r="A178" s="144"/>
      <c r="B178" s="126" t="s">
        <v>289</v>
      </c>
      <c r="C178" s="85"/>
      <c r="D178" s="130"/>
      <c r="E178" s="260"/>
      <c r="F178" s="261"/>
    </row>
    <row r="179" spans="1:6" s="24" customFormat="1" ht="15.75">
      <c r="A179" s="144"/>
      <c r="B179" s="126"/>
      <c r="C179" s="85"/>
      <c r="D179" s="130"/>
      <c r="E179" s="260"/>
      <c r="F179" s="261"/>
    </row>
    <row r="180" spans="1:6" s="24" customFormat="1" ht="15.75">
      <c r="A180" s="136"/>
      <c r="B180" s="147" t="s">
        <v>411</v>
      </c>
      <c r="C180" s="55" t="s">
        <v>37</v>
      </c>
      <c r="D180" s="52">
        <v>2</v>
      </c>
      <c r="E180" s="97"/>
      <c r="F180" s="118">
        <f>E180*D180</f>
        <v>0</v>
      </c>
    </row>
    <row r="181" spans="1:6" s="10" customFormat="1" ht="15.75">
      <c r="A181" s="144"/>
      <c r="B181" s="126"/>
      <c r="C181" s="85"/>
      <c r="D181" s="130"/>
      <c r="E181" s="260"/>
      <c r="F181" s="261"/>
    </row>
    <row r="182" spans="1:6" s="10" customFormat="1" ht="15.75">
      <c r="A182" s="136"/>
      <c r="B182" s="147" t="s">
        <v>409</v>
      </c>
      <c r="C182" s="55" t="s">
        <v>37</v>
      </c>
      <c r="D182" s="52">
        <v>2</v>
      </c>
      <c r="E182" s="97"/>
      <c r="F182" s="118">
        <f>E182*D182</f>
        <v>0</v>
      </c>
    </row>
    <row r="183" spans="1:8" s="4" customFormat="1" ht="15.75">
      <c r="A183" s="144"/>
      <c r="B183" s="126"/>
      <c r="C183" s="85"/>
      <c r="D183" s="130"/>
      <c r="E183" s="260"/>
      <c r="F183" s="261"/>
      <c r="G183" s="2"/>
      <c r="H183" s="2"/>
    </row>
    <row r="184" spans="1:6" s="10" customFormat="1" ht="15.75">
      <c r="A184" s="136"/>
      <c r="B184" s="147" t="s">
        <v>410</v>
      </c>
      <c r="C184" s="55" t="s">
        <v>37</v>
      </c>
      <c r="D184" s="52">
        <v>2</v>
      </c>
      <c r="E184" s="97"/>
      <c r="F184" s="118">
        <f>E184*D184</f>
        <v>0</v>
      </c>
    </row>
    <row r="185" spans="1:8" s="4" customFormat="1" ht="15.75">
      <c r="A185" s="136"/>
      <c r="B185" s="147"/>
      <c r="C185" s="55"/>
      <c r="D185" s="52"/>
      <c r="E185" s="97"/>
      <c r="F185" s="118"/>
      <c r="G185" s="2"/>
      <c r="H185" s="2"/>
    </row>
    <row r="186" spans="1:6" s="10" customFormat="1" ht="15.75">
      <c r="A186" s="136"/>
      <c r="B186" s="147" t="s">
        <v>425</v>
      </c>
      <c r="C186" s="55" t="s">
        <v>37</v>
      </c>
      <c r="D186" s="52">
        <v>3</v>
      </c>
      <c r="E186" s="97"/>
      <c r="F186" s="118">
        <f>E186*D186</f>
        <v>0</v>
      </c>
    </row>
    <row r="187" spans="1:8" s="4" customFormat="1" ht="15.75">
      <c r="A187" s="136"/>
      <c r="B187" s="126"/>
      <c r="C187" s="55"/>
      <c r="D187" s="52"/>
      <c r="E187" s="97"/>
      <c r="F187" s="118"/>
      <c r="G187" s="2"/>
      <c r="H187" s="2"/>
    </row>
    <row r="188" spans="1:8" s="4" customFormat="1" ht="31.5">
      <c r="A188" s="136"/>
      <c r="B188" s="137" t="s">
        <v>622</v>
      </c>
      <c r="C188" s="55"/>
      <c r="D188" s="52"/>
      <c r="E188" s="97"/>
      <c r="F188" s="95"/>
      <c r="G188" s="2"/>
      <c r="H188" s="2"/>
    </row>
    <row r="189" spans="1:8" s="4" customFormat="1" ht="15.75">
      <c r="A189" s="136"/>
      <c r="B189" s="149"/>
      <c r="C189" s="55"/>
      <c r="D189" s="52"/>
      <c r="E189" s="97"/>
      <c r="F189" s="118"/>
      <c r="G189" s="2"/>
      <c r="H189" s="2"/>
    </row>
    <row r="190" spans="1:8" s="4" customFormat="1" ht="15.75">
      <c r="A190" s="136"/>
      <c r="B190" s="147"/>
      <c r="C190" s="55"/>
      <c r="D190" s="52"/>
      <c r="E190" s="97"/>
      <c r="F190" s="118"/>
      <c r="G190" s="2"/>
      <c r="H190" s="2"/>
    </row>
    <row r="191" spans="1:8" s="4" customFormat="1" ht="15.75">
      <c r="A191" s="136" t="s">
        <v>30</v>
      </c>
      <c r="B191" s="147" t="s">
        <v>419</v>
      </c>
      <c r="C191" s="55"/>
      <c r="D191" s="52"/>
      <c r="E191" s="97"/>
      <c r="F191" s="118"/>
      <c r="G191" s="2"/>
      <c r="H191" s="2"/>
    </row>
    <row r="192" spans="1:8" s="4" customFormat="1" ht="15.75">
      <c r="A192" s="136"/>
      <c r="B192" s="147"/>
      <c r="C192" s="55"/>
      <c r="D192" s="52"/>
      <c r="E192" s="97"/>
      <c r="F192" s="118"/>
      <c r="G192" s="2"/>
      <c r="H192" s="2"/>
    </row>
    <row r="193" spans="1:6" ht="31.5">
      <c r="A193" s="136" t="s">
        <v>117</v>
      </c>
      <c r="B193" s="150" t="s">
        <v>413</v>
      </c>
      <c r="C193" s="55"/>
      <c r="D193" s="52"/>
      <c r="F193" s="118"/>
    </row>
    <row r="194" spans="1:8" s="4" customFormat="1" ht="15.75">
      <c r="A194" s="136"/>
      <c r="B194" s="147"/>
      <c r="C194" s="55"/>
      <c r="D194" s="52"/>
      <c r="E194" s="97"/>
      <c r="F194" s="118"/>
      <c r="G194" s="2"/>
      <c r="H194" s="2"/>
    </row>
    <row r="195" spans="1:8" s="4" customFormat="1" ht="15.75">
      <c r="A195" s="136"/>
      <c r="B195" s="126" t="s">
        <v>303</v>
      </c>
      <c r="C195" s="55"/>
      <c r="D195" s="52"/>
      <c r="E195" s="97"/>
      <c r="F195" s="118"/>
      <c r="G195" s="2"/>
      <c r="H195" s="2"/>
    </row>
    <row r="196" spans="1:8" s="4" customFormat="1" ht="252">
      <c r="A196" s="151"/>
      <c r="B196" s="152" t="s">
        <v>340</v>
      </c>
      <c r="C196" s="151"/>
      <c r="D196" s="153"/>
      <c r="E196" s="264"/>
      <c r="F196" s="271"/>
      <c r="G196" s="2"/>
      <c r="H196" s="2"/>
    </row>
    <row r="197" spans="1:8" s="4" customFormat="1" ht="15.75">
      <c r="A197" s="136"/>
      <c r="B197" s="148"/>
      <c r="C197" s="55"/>
      <c r="D197" s="52"/>
      <c r="E197" s="97"/>
      <c r="F197" s="118"/>
      <c r="G197" s="2"/>
      <c r="H197" s="2"/>
    </row>
    <row r="198" spans="1:8" s="4" customFormat="1" ht="63">
      <c r="A198" s="136"/>
      <c r="B198" s="148" t="s">
        <v>336</v>
      </c>
      <c r="C198" s="55"/>
      <c r="D198" s="52"/>
      <c r="E198" s="97"/>
      <c r="F198" s="118"/>
      <c r="G198" s="2"/>
      <c r="H198" s="2"/>
    </row>
    <row r="199" spans="1:8" s="4" customFormat="1" ht="15.75">
      <c r="A199" s="136"/>
      <c r="B199" s="148"/>
      <c r="C199" s="55"/>
      <c r="D199" s="52"/>
      <c r="E199" s="97"/>
      <c r="F199" s="118"/>
      <c r="G199" s="2"/>
      <c r="H199" s="2"/>
    </row>
    <row r="200" spans="1:8" s="4" customFormat="1" ht="47.25">
      <c r="A200" s="136"/>
      <c r="B200" s="148" t="s">
        <v>412</v>
      </c>
      <c r="C200" s="55"/>
      <c r="D200" s="52"/>
      <c r="E200" s="97"/>
      <c r="F200" s="118"/>
      <c r="G200" s="2"/>
      <c r="H200" s="2"/>
    </row>
    <row r="201" spans="1:8" s="13" customFormat="1" ht="146.25" customHeight="1">
      <c r="A201" s="136"/>
      <c r="B201" s="148"/>
      <c r="C201" s="55"/>
      <c r="D201" s="52"/>
      <c r="E201" s="97"/>
      <c r="F201" s="118"/>
      <c r="G201" s="12"/>
      <c r="H201" s="12"/>
    </row>
    <row r="202" spans="1:8" s="4" customFormat="1" ht="78.75">
      <c r="A202" s="136"/>
      <c r="B202" s="148" t="s">
        <v>337</v>
      </c>
      <c r="C202" s="55"/>
      <c r="D202" s="52"/>
      <c r="E202" s="97"/>
      <c r="F202" s="118"/>
      <c r="G202" s="2"/>
      <c r="H202" s="2"/>
    </row>
    <row r="203" spans="1:8" s="4" customFormat="1" ht="15.75">
      <c r="A203" s="136"/>
      <c r="B203" s="148"/>
      <c r="C203" s="55"/>
      <c r="D203" s="52"/>
      <c r="E203" s="97"/>
      <c r="F203" s="118"/>
      <c r="G203" s="2"/>
      <c r="H203" s="2"/>
    </row>
    <row r="204" spans="1:8" s="4" customFormat="1" ht="47.25">
      <c r="A204" s="136"/>
      <c r="B204" s="148" t="s">
        <v>338</v>
      </c>
      <c r="C204" s="55"/>
      <c r="D204" s="52"/>
      <c r="E204" s="97"/>
      <c r="F204" s="118"/>
      <c r="G204" s="2"/>
      <c r="H204" s="2"/>
    </row>
    <row r="205" spans="1:8" s="4" customFormat="1" ht="15.75">
      <c r="A205" s="136"/>
      <c r="B205" s="148"/>
      <c r="C205" s="55"/>
      <c r="D205" s="52"/>
      <c r="E205" s="97"/>
      <c r="F205" s="118"/>
      <c r="G205" s="2"/>
      <c r="H205" s="2"/>
    </row>
    <row r="206" spans="1:8" s="4" customFormat="1" ht="78.75">
      <c r="A206" s="136"/>
      <c r="B206" s="148" t="s">
        <v>339</v>
      </c>
      <c r="C206" s="55"/>
      <c r="D206" s="52"/>
      <c r="E206" s="97"/>
      <c r="F206" s="118"/>
      <c r="G206" s="2"/>
      <c r="H206" s="2"/>
    </row>
    <row r="207" spans="1:8" s="4" customFormat="1" ht="15.75">
      <c r="A207" s="136"/>
      <c r="B207" s="121"/>
      <c r="C207" s="55"/>
      <c r="D207" s="52"/>
      <c r="E207" s="97"/>
      <c r="F207" s="118"/>
      <c r="G207" s="2"/>
      <c r="H207" s="2"/>
    </row>
    <row r="208" spans="1:8" s="4" customFormat="1" ht="31.5">
      <c r="A208" s="136"/>
      <c r="B208" s="121" t="s">
        <v>424</v>
      </c>
      <c r="C208" s="55"/>
      <c r="D208" s="52"/>
      <c r="E208" s="97"/>
      <c r="F208" s="118"/>
      <c r="G208" s="2"/>
      <c r="H208" s="2"/>
    </row>
    <row r="209" spans="1:8" s="4" customFormat="1" ht="15.75">
      <c r="A209" s="136"/>
      <c r="B209" s="121"/>
      <c r="C209" s="55"/>
      <c r="D209" s="52"/>
      <c r="E209" s="97"/>
      <c r="F209" s="118"/>
      <c r="G209" s="2"/>
      <c r="H209" s="2"/>
    </row>
    <row r="210" spans="1:8" s="4" customFormat="1" ht="15.75">
      <c r="A210" s="136"/>
      <c r="B210" s="126" t="s">
        <v>289</v>
      </c>
      <c r="C210" s="55"/>
      <c r="D210" s="52"/>
      <c r="E210" s="97"/>
      <c r="F210" s="118"/>
      <c r="G210" s="2"/>
      <c r="H210" s="2"/>
    </row>
    <row r="211" spans="1:8" s="4" customFormat="1" ht="44.25" customHeight="1">
      <c r="A211" s="136"/>
      <c r="B211" s="126"/>
      <c r="C211" s="55"/>
      <c r="D211" s="52"/>
      <c r="E211" s="97"/>
      <c r="F211" s="118"/>
      <c r="G211" s="2"/>
      <c r="H211" s="2"/>
    </row>
    <row r="212" spans="1:8" s="4" customFormat="1" ht="15.75">
      <c r="A212" s="136"/>
      <c r="B212" s="147" t="s">
        <v>304</v>
      </c>
      <c r="C212" s="55" t="s">
        <v>37</v>
      </c>
      <c r="D212" s="52">
        <v>1</v>
      </c>
      <c r="E212" s="97"/>
      <c r="F212" s="118">
        <f>E212*D212</f>
        <v>0</v>
      </c>
      <c r="G212" s="2"/>
      <c r="H212" s="2"/>
    </row>
    <row r="213" spans="1:8" s="4" customFormat="1" ht="15.75">
      <c r="A213" s="136"/>
      <c r="B213" s="126"/>
      <c r="C213" s="55"/>
      <c r="D213" s="52"/>
      <c r="E213" s="97"/>
      <c r="F213" s="118"/>
      <c r="G213" s="2"/>
      <c r="H213" s="2"/>
    </row>
    <row r="214" spans="1:8" s="4" customFormat="1" ht="15.75">
      <c r="A214" s="136"/>
      <c r="B214" s="147" t="s">
        <v>305</v>
      </c>
      <c r="C214" s="55" t="s">
        <v>37</v>
      </c>
      <c r="D214" s="52">
        <v>1</v>
      </c>
      <c r="E214" s="97"/>
      <c r="F214" s="118">
        <f>E214*D214</f>
        <v>0</v>
      </c>
      <c r="G214" s="2"/>
      <c r="H214" s="2"/>
    </row>
    <row r="215" spans="1:8" s="4" customFormat="1" ht="15.75">
      <c r="A215" s="136"/>
      <c r="B215" s="126"/>
      <c r="C215" s="55"/>
      <c r="D215" s="52"/>
      <c r="E215" s="97"/>
      <c r="F215" s="118"/>
      <c r="G215" s="2"/>
      <c r="H215" s="2"/>
    </row>
    <row r="216" spans="1:8" s="4" customFormat="1" ht="31.5">
      <c r="A216" s="136"/>
      <c r="B216" s="137" t="s">
        <v>622</v>
      </c>
      <c r="C216" s="55"/>
      <c r="D216" s="52"/>
      <c r="E216" s="97"/>
      <c r="F216" s="95"/>
      <c r="G216" s="2"/>
      <c r="H216" s="2"/>
    </row>
    <row r="217" spans="1:8" s="4" customFormat="1" ht="15.75">
      <c r="A217" s="136"/>
      <c r="B217" s="137"/>
      <c r="C217" s="55"/>
      <c r="D217" s="52"/>
      <c r="E217" s="97"/>
      <c r="F217" s="95"/>
      <c r="G217" s="2"/>
      <c r="H217" s="2"/>
    </row>
    <row r="218" spans="1:8" s="4" customFormat="1" ht="15.75">
      <c r="A218" s="136"/>
      <c r="B218" s="137"/>
      <c r="C218" s="55"/>
      <c r="D218" s="52"/>
      <c r="E218" s="97"/>
      <c r="F218" s="95"/>
      <c r="G218" s="2"/>
      <c r="H218" s="2"/>
    </row>
    <row r="219" spans="1:8" s="4" customFormat="1" ht="63">
      <c r="A219" s="136" t="s">
        <v>120</v>
      </c>
      <c r="B219" s="154" t="s">
        <v>341</v>
      </c>
      <c r="C219" s="55"/>
      <c r="D219" s="52"/>
      <c r="E219" s="97"/>
      <c r="F219" s="95"/>
      <c r="G219" s="2"/>
      <c r="H219" s="2"/>
    </row>
    <row r="220" spans="1:8" s="4" customFormat="1" ht="15.75">
      <c r="A220" s="136"/>
      <c r="B220" s="154"/>
      <c r="C220" s="55"/>
      <c r="D220" s="52"/>
      <c r="E220" s="97"/>
      <c r="F220" s="95"/>
      <c r="G220" s="2"/>
      <c r="H220" s="2"/>
    </row>
    <row r="221" spans="1:6" ht="15.75">
      <c r="A221" s="136"/>
      <c r="B221" s="137" t="s">
        <v>342</v>
      </c>
      <c r="C221" s="55"/>
      <c r="D221" s="52"/>
      <c r="F221" s="95"/>
    </row>
    <row r="222" spans="1:6" ht="141.75">
      <c r="A222" s="136"/>
      <c r="B222" s="155" t="s">
        <v>343</v>
      </c>
      <c r="C222" s="55"/>
      <c r="D222" s="52"/>
      <c r="F222" s="95"/>
    </row>
    <row r="223" spans="1:6" ht="15.75">
      <c r="A223" s="136"/>
      <c r="B223" s="155"/>
      <c r="C223" s="55"/>
      <c r="D223" s="52"/>
      <c r="F223" s="95"/>
    </row>
    <row r="224" spans="1:6" ht="157.5">
      <c r="A224" s="136"/>
      <c r="B224" s="155" t="s">
        <v>344</v>
      </c>
      <c r="C224" s="55"/>
      <c r="D224" s="52"/>
      <c r="F224" s="95"/>
    </row>
    <row r="225" spans="1:6" ht="15.75">
      <c r="A225" s="136"/>
      <c r="B225" s="155"/>
      <c r="C225" s="55"/>
      <c r="D225" s="52"/>
      <c r="F225" s="95"/>
    </row>
    <row r="226" spans="1:6" ht="31.5">
      <c r="A226" s="136"/>
      <c r="B226" s="155" t="s">
        <v>345</v>
      </c>
      <c r="C226" s="55"/>
      <c r="D226" s="52"/>
      <c r="F226" s="95"/>
    </row>
    <row r="227" spans="1:6" ht="108" customHeight="1">
      <c r="A227" s="136"/>
      <c r="B227" s="137"/>
      <c r="C227" s="55"/>
      <c r="D227" s="52"/>
      <c r="F227" s="95"/>
    </row>
    <row r="228" spans="1:6" ht="15.75">
      <c r="A228" s="136"/>
      <c r="B228" s="126" t="s">
        <v>346</v>
      </c>
      <c r="C228" s="55" t="s">
        <v>37</v>
      </c>
      <c r="D228" s="52">
        <v>1</v>
      </c>
      <c r="F228" s="118">
        <f>E228*D228</f>
        <v>0</v>
      </c>
    </row>
    <row r="229" spans="1:6" ht="105.75" customHeight="1">
      <c r="A229" s="136"/>
      <c r="B229" s="126"/>
      <c r="C229" s="55"/>
      <c r="D229" s="52"/>
      <c r="F229" s="118"/>
    </row>
    <row r="230" spans="1:6" ht="31.5">
      <c r="A230" s="136"/>
      <c r="B230" s="137" t="s">
        <v>622</v>
      </c>
      <c r="C230" s="55"/>
      <c r="D230" s="52"/>
      <c r="F230" s="95"/>
    </row>
    <row r="231" spans="1:6" ht="26.25" customHeight="1">
      <c r="A231" s="136"/>
      <c r="B231" s="137"/>
      <c r="C231" s="55"/>
      <c r="D231" s="52"/>
      <c r="F231" s="95"/>
    </row>
    <row r="232" spans="1:6" ht="15.75">
      <c r="A232" s="136"/>
      <c r="B232" s="137"/>
      <c r="C232" s="55"/>
      <c r="D232" s="52"/>
      <c r="F232" s="95"/>
    </row>
    <row r="233" spans="1:8" s="4" customFormat="1" ht="15.75">
      <c r="A233" s="109" t="s">
        <v>31</v>
      </c>
      <c r="B233" s="124" t="s">
        <v>600</v>
      </c>
      <c r="C233" s="55"/>
      <c r="D233" s="52"/>
      <c r="E233" s="97"/>
      <c r="F233" s="118"/>
      <c r="G233" s="2"/>
      <c r="H233" s="2"/>
    </row>
    <row r="234" spans="1:8" s="4" customFormat="1" ht="31.5">
      <c r="A234" s="112"/>
      <c r="B234" s="126" t="s">
        <v>601</v>
      </c>
      <c r="C234" s="55"/>
      <c r="D234" s="52"/>
      <c r="E234" s="97"/>
      <c r="F234" s="95"/>
      <c r="G234" s="2"/>
      <c r="H234" s="2"/>
    </row>
    <row r="235" spans="1:6" ht="15.75">
      <c r="A235" s="112"/>
      <c r="B235" s="126"/>
      <c r="C235" s="55"/>
      <c r="D235" s="52"/>
      <c r="F235" s="95"/>
    </row>
    <row r="236" spans="1:6" ht="47.25">
      <c r="A236" s="112"/>
      <c r="B236" s="126" t="s">
        <v>602</v>
      </c>
      <c r="C236" s="55"/>
      <c r="D236" s="52"/>
      <c r="F236" s="95"/>
    </row>
    <row r="237" spans="1:6" ht="15.75">
      <c r="A237" s="112"/>
      <c r="B237" s="126"/>
      <c r="C237" s="55"/>
      <c r="D237" s="52"/>
      <c r="F237" s="95"/>
    </row>
    <row r="238" spans="1:8" s="4" customFormat="1" ht="47.25">
      <c r="A238" s="112"/>
      <c r="B238" s="126" t="s">
        <v>603</v>
      </c>
      <c r="C238" s="55"/>
      <c r="D238" s="52"/>
      <c r="E238" s="97"/>
      <c r="F238" s="95"/>
      <c r="G238" s="2"/>
      <c r="H238" s="2"/>
    </row>
    <row r="239" spans="1:8" s="4" customFormat="1" ht="15.75">
      <c r="A239" s="112"/>
      <c r="B239" s="126"/>
      <c r="C239" s="55"/>
      <c r="D239" s="52"/>
      <c r="E239" s="97"/>
      <c r="F239" s="95"/>
      <c r="G239" s="2"/>
      <c r="H239" s="2"/>
    </row>
    <row r="240" spans="1:8" s="4" customFormat="1" ht="94.5">
      <c r="A240" s="112"/>
      <c r="B240" s="126" t="s">
        <v>604</v>
      </c>
      <c r="C240" s="55"/>
      <c r="D240" s="52"/>
      <c r="E240" s="97"/>
      <c r="F240" s="95"/>
      <c r="G240" s="2"/>
      <c r="H240" s="2"/>
    </row>
    <row r="241" spans="1:8" s="4" customFormat="1" ht="15.75">
      <c r="A241" s="112"/>
      <c r="B241" s="126"/>
      <c r="C241" s="55"/>
      <c r="D241" s="52"/>
      <c r="E241" s="97"/>
      <c r="F241" s="95"/>
      <c r="G241" s="2"/>
      <c r="H241" s="2"/>
    </row>
    <row r="242" spans="1:8" s="4" customFormat="1" ht="15.75">
      <c r="A242" s="112"/>
      <c r="B242" s="120" t="s">
        <v>106</v>
      </c>
      <c r="C242" s="55"/>
      <c r="D242" s="52"/>
      <c r="E242" s="97"/>
      <c r="F242" s="95"/>
      <c r="G242" s="2"/>
      <c r="H242" s="2"/>
    </row>
    <row r="243" spans="1:8" s="4" customFormat="1" ht="15.75">
      <c r="A243" s="112"/>
      <c r="B243" s="120"/>
      <c r="C243" s="55"/>
      <c r="D243" s="52"/>
      <c r="E243" s="97"/>
      <c r="F243" s="118"/>
      <c r="G243" s="2"/>
      <c r="H243" s="2"/>
    </row>
    <row r="244" spans="1:8" s="4" customFormat="1" ht="15.75">
      <c r="A244" s="112"/>
      <c r="B244" s="124" t="s">
        <v>303</v>
      </c>
      <c r="C244" s="55"/>
      <c r="D244" s="52"/>
      <c r="E244" s="97"/>
      <c r="F244" s="118"/>
      <c r="G244" s="2"/>
      <c r="H244" s="2"/>
    </row>
    <row r="245" spans="1:8" s="4" customFormat="1" ht="15.75">
      <c r="A245" s="112"/>
      <c r="B245" s="138" t="s">
        <v>111</v>
      </c>
      <c r="C245" s="55"/>
      <c r="D245" s="52"/>
      <c r="E245" s="97"/>
      <c r="F245" s="118"/>
      <c r="G245" s="2"/>
      <c r="H245" s="2"/>
    </row>
    <row r="246" spans="1:8" s="4" customFormat="1" ht="15.75">
      <c r="A246" s="112"/>
      <c r="B246" s="156" t="s">
        <v>605</v>
      </c>
      <c r="C246" s="55"/>
      <c r="D246" s="52"/>
      <c r="E246" s="97"/>
      <c r="F246" s="118"/>
      <c r="G246" s="2"/>
      <c r="H246" s="2"/>
    </row>
    <row r="247" spans="1:8" s="4" customFormat="1" ht="31.5">
      <c r="A247" s="112"/>
      <c r="B247" s="157" t="s">
        <v>306</v>
      </c>
      <c r="C247" s="55"/>
      <c r="D247" s="52"/>
      <c r="E247" s="97"/>
      <c r="F247" s="118"/>
      <c r="G247" s="2"/>
      <c r="H247" s="2"/>
    </row>
    <row r="248" spans="1:8" s="4" customFormat="1" ht="94.5">
      <c r="A248" s="112"/>
      <c r="B248" s="158" t="s">
        <v>606</v>
      </c>
      <c r="C248" s="55"/>
      <c r="D248" s="52"/>
      <c r="E248" s="97"/>
      <c r="F248" s="118"/>
      <c r="G248" s="2"/>
      <c r="H248" s="2"/>
    </row>
    <row r="249" spans="1:8" s="4" customFormat="1" ht="15.75">
      <c r="A249" s="112"/>
      <c r="B249" s="157"/>
      <c r="C249" s="55"/>
      <c r="D249" s="52"/>
      <c r="E249" s="118"/>
      <c r="F249" s="118"/>
      <c r="G249" s="2"/>
      <c r="H249" s="2"/>
    </row>
    <row r="250" spans="1:8" s="4" customFormat="1" ht="15.75">
      <c r="A250" s="112"/>
      <c r="B250" s="126" t="s">
        <v>289</v>
      </c>
      <c r="C250" s="55"/>
      <c r="D250" s="52"/>
      <c r="E250" s="118"/>
      <c r="F250" s="118"/>
      <c r="G250" s="2"/>
      <c r="H250" s="2"/>
    </row>
    <row r="251" spans="1:8" s="4" customFormat="1" ht="15.75">
      <c r="A251" s="112"/>
      <c r="B251" s="126"/>
      <c r="C251" s="55"/>
      <c r="D251" s="52"/>
      <c r="E251" s="118"/>
      <c r="F251" s="118"/>
      <c r="G251" s="2"/>
      <c r="H251" s="2"/>
    </row>
    <row r="252" spans="1:8" s="4" customFormat="1" ht="15.75">
      <c r="A252" s="112"/>
      <c r="B252" s="124" t="s">
        <v>607</v>
      </c>
      <c r="C252" s="55" t="s">
        <v>37</v>
      </c>
      <c r="D252" s="52">
        <v>1</v>
      </c>
      <c r="E252" s="97"/>
      <c r="F252" s="118">
        <f>E252*D252</f>
        <v>0</v>
      </c>
      <c r="G252" s="2"/>
      <c r="H252" s="2"/>
    </row>
    <row r="253" spans="1:8" s="4" customFormat="1" ht="15.75">
      <c r="A253" s="112"/>
      <c r="B253" s="124"/>
      <c r="C253" s="55"/>
      <c r="D253" s="52"/>
      <c r="E253" s="97"/>
      <c r="F253" s="118"/>
      <c r="G253" s="2"/>
      <c r="H253" s="2"/>
    </row>
    <row r="254" spans="1:8" s="4" customFormat="1" ht="31.5">
      <c r="A254" s="136"/>
      <c r="B254" s="137" t="s">
        <v>622</v>
      </c>
      <c r="C254" s="55"/>
      <c r="D254" s="52"/>
      <c r="E254" s="97"/>
      <c r="F254" s="95"/>
      <c r="G254" s="2"/>
      <c r="H254" s="2"/>
    </row>
    <row r="255" spans="1:8" s="4" customFormat="1" ht="15.75">
      <c r="A255" s="65"/>
      <c r="B255" s="126"/>
      <c r="C255" s="55"/>
      <c r="D255" s="52"/>
      <c r="E255" s="97"/>
      <c r="F255" s="118"/>
      <c r="G255" s="2"/>
      <c r="H255" s="2"/>
    </row>
    <row r="256" spans="1:8" s="4" customFormat="1" ht="15.75">
      <c r="A256" s="49"/>
      <c r="B256" s="159"/>
      <c r="C256" s="160"/>
      <c r="D256" s="161"/>
      <c r="E256" s="97"/>
      <c r="F256" s="97"/>
      <c r="G256" s="2"/>
      <c r="H256" s="2"/>
    </row>
    <row r="257" spans="1:8" s="4" customFormat="1" ht="15.75">
      <c r="A257" s="109" t="s">
        <v>32</v>
      </c>
      <c r="B257" s="124" t="s">
        <v>420</v>
      </c>
      <c r="C257" s="55"/>
      <c r="D257" s="52"/>
      <c r="E257" s="97"/>
      <c r="F257" s="118"/>
      <c r="G257" s="2"/>
      <c r="H257" s="2"/>
    </row>
    <row r="258" spans="1:6" ht="31.5">
      <c r="A258" s="136"/>
      <c r="B258" s="121" t="s">
        <v>107</v>
      </c>
      <c r="C258" s="55"/>
      <c r="D258" s="52"/>
      <c r="F258" s="118"/>
    </row>
    <row r="259" spans="1:8" s="4" customFormat="1" ht="15.75">
      <c r="A259" s="136"/>
      <c r="B259" s="121"/>
      <c r="C259" s="55"/>
      <c r="D259" s="52"/>
      <c r="E259" s="97"/>
      <c r="F259" s="118"/>
      <c r="G259" s="2"/>
      <c r="H259" s="2"/>
    </row>
    <row r="260" spans="1:6" ht="15.75">
      <c r="A260" s="136"/>
      <c r="B260" s="121" t="s">
        <v>302</v>
      </c>
      <c r="C260" s="55"/>
      <c r="D260" s="52"/>
      <c r="F260" s="118"/>
    </row>
    <row r="261" spans="1:8" s="4" customFormat="1" ht="15.75">
      <c r="A261" s="136"/>
      <c r="B261" s="162" t="s">
        <v>108</v>
      </c>
      <c r="C261" s="55"/>
      <c r="D261" s="52"/>
      <c r="E261" s="97"/>
      <c r="F261" s="118"/>
      <c r="G261" s="2"/>
      <c r="H261" s="2"/>
    </row>
    <row r="262" spans="1:8" s="4" customFormat="1" ht="15.75">
      <c r="A262" s="136"/>
      <c r="B262" s="126" t="s">
        <v>109</v>
      </c>
      <c r="C262" s="55"/>
      <c r="D262" s="52"/>
      <c r="E262" s="97"/>
      <c r="F262" s="118"/>
      <c r="G262" s="2"/>
      <c r="H262" s="2"/>
    </row>
    <row r="263" spans="1:8" s="4" customFormat="1" ht="15.75">
      <c r="A263" s="136"/>
      <c r="B263" s="126"/>
      <c r="C263" s="55"/>
      <c r="D263" s="52"/>
      <c r="E263" s="97"/>
      <c r="F263" s="118"/>
      <c r="G263" s="2"/>
      <c r="H263" s="2"/>
    </row>
    <row r="264" spans="1:8" s="4" customFormat="1" ht="15.75">
      <c r="A264" s="136"/>
      <c r="B264" s="126" t="s">
        <v>222</v>
      </c>
      <c r="C264" s="55"/>
      <c r="D264" s="52"/>
      <c r="E264" s="97"/>
      <c r="F264" s="118"/>
      <c r="G264" s="2"/>
      <c r="H264" s="2"/>
    </row>
    <row r="265" spans="1:8" s="4" customFormat="1" ht="15.75">
      <c r="A265" s="136"/>
      <c r="B265" s="126"/>
      <c r="C265" s="55"/>
      <c r="D265" s="52"/>
      <c r="E265" s="97"/>
      <c r="F265" s="118"/>
      <c r="G265" s="2"/>
      <c r="H265" s="2"/>
    </row>
    <row r="266" spans="1:8" s="4" customFormat="1" ht="15.75">
      <c r="A266" s="136"/>
      <c r="B266" s="147" t="s">
        <v>110</v>
      </c>
      <c r="C266" s="55" t="s">
        <v>37</v>
      </c>
      <c r="D266" s="52">
        <v>1</v>
      </c>
      <c r="E266" s="97"/>
      <c r="F266" s="118">
        <f>E266*D266</f>
        <v>0</v>
      </c>
      <c r="G266" s="2"/>
      <c r="H266" s="2"/>
    </row>
    <row r="267" spans="1:8" s="4" customFormat="1" ht="15.75">
      <c r="A267" s="163"/>
      <c r="B267" s="124"/>
      <c r="C267" s="55"/>
      <c r="D267" s="52"/>
      <c r="E267" s="97"/>
      <c r="F267" s="118"/>
      <c r="G267" s="2"/>
      <c r="H267" s="2"/>
    </row>
    <row r="268" spans="1:8" s="4" customFormat="1" ht="15.75">
      <c r="A268" s="164"/>
      <c r="B268" s="159"/>
      <c r="C268" s="160"/>
      <c r="D268" s="161"/>
      <c r="E268" s="97"/>
      <c r="F268" s="97"/>
      <c r="G268" s="2"/>
      <c r="H268" s="2"/>
    </row>
    <row r="269" spans="1:8" s="4" customFormat="1" ht="15.75">
      <c r="A269" s="109" t="s">
        <v>33</v>
      </c>
      <c r="B269" s="124" t="s">
        <v>421</v>
      </c>
      <c r="C269" s="55"/>
      <c r="D269" s="52"/>
      <c r="E269" s="97"/>
      <c r="F269" s="118"/>
      <c r="G269" s="2"/>
      <c r="H269" s="2"/>
    </row>
    <row r="270" spans="1:8" s="4" customFormat="1" ht="78.75">
      <c r="A270" s="109"/>
      <c r="B270" s="126" t="s">
        <v>310</v>
      </c>
      <c r="C270" s="55"/>
      <c r="D270" s="52"/>
      <c r="E270" s="97"/>
      <c r="F270" s="118"/>
      <c r="G270" s="2"/>
      <c r="H270" s="2"/>
    </row>
    <row r="271" spans="1:6" s="7" customFormat="1" ht="15.75">
      <c r="A271" s="109"/>
      <c r="B271" s="124"/>
      <c r="C271" s="55"/>
      <c r="D271" s="52"/>
      <c r="E271" s="97"/>
      <c r="F271" s="118"/>
    </row>
    <row r="272" spans="1:6" ht="15.75">
      <c r="A272" s="109"/>
      <c r="B272" s="126" t="s">
        <v>311</v>
      </c>
      <c r="C272" s="55"/>
      <c r="D272" s="52"/>
      <c r="F272" s="118"/>
    </row>
    <row r="273" spans="1:8" s="4" customFormat="1" ht="15.75">
      <c r="A273" s="109"/>
      <c r="B273" s="126" t="s">
        <v>309</v>
      </c>
      <c r="C273" s="55"/>
      <c r="D273" s="52"/>
      <c r="E273" s="97"/>
      <c r="F273" s="118"/>
      <c r="G273" s="2"/>
      <c r="H273" s="2"/>
    </row>
    <row r="274" spans="1:8" s="4" customFormat="1" ht="15.75">
      <c r="A274" s="109"/>
      <c r="B274" s="124"/>
      <c r="C274" s="55"/>
      <c r="D274" s="52"/>
      <c r="E274" s="97"/>
      <c r="F274" s="118"/>
      <c r="G274" s="2"/>
      <c r="H274" s="2"/>
    </row>
    <row r="275" spans="1:8" s="4" customFormat="1" ht="15.75">
      <c r="A275" s="109"/>
      <c r="B275" s="126" t="s">
        <v>222</v>
      </c>
      <c r="C275" s="55"/>
      <c r="D275" s="52"/>
      <c r="E275" s="97"/>
      <c r="F275" s="118"/>
      <c r="G275" s="2"/>
      <c r="H275" s="2"/>
    </row>
    <row r="276" spans="1:8" s="4" customFormat="1" ht="15.75">
      <c r="A276" s="109"/>
      <c r="B276" s="126"/>
      <c r="C276" s="55"/>
      <c r="D276" s="52"/>
      <c r="E276" s="97"/>
      <c r="F276" s="118"/>
      <c r="G276" s="2"/>
      <c r="H276" s="2"/>
    </row>
    <row r="277" spans="1:8" s="4" customFormat="1" ht="15.75">
      <c r="A277" s="109"/>
      <c r="B277" s="124" t="s">
        <v>312</v>
      </c>
      <c r="C277" s="55" t="s">
        <v>37</v>
      </c>
      <c r="D277" s="52">
        <v>2</v>
      </c>
      <c r="E277" s="97"/>
      <c r="F277" s="118">
        <f>E277*D277</f>
        <v>0</v>
      </c>
      <c r="G277" s="2"/>
      <c r="H277" s="2"/>
    </row>
    <row r="278" spans="1:8" s="4" customFormat="1" ht="15.75">
      <c r="A278" s="109"/>
      <c r="B278" s="124"/>
      <c r="C278" s="55"/>
      <c r="D278" s="52"/>
      <c r="E278" s="97"/>
      <c r="F278" s="118"/>
      <c r="G278" s="2"/>
      <c r="H278" s="2"/>
    </row>
    <row r="279" spans="1:8" s="4" customFormat="1" ht="15.75">
      <c r="A279" s="109"/>
      <c r="B279" s="124"/>
      <c r="C279" s="55"/>
      <c r="D279" s="52"/>
      <c r="E279" s="97"/>
      <c r="F279" s="118"/>
      <c r="G279" s="2"/>
      <c r="H279" s="2"/>
    </row>
    <row r="280" spans="1:8" s="4" customFormat="1" ht="15.75">
      <c r="A280" s="109" t="s">
        <v>34</v>
      </c>
      <c r="B280" s="124" t="s">
        <v>422</v>
      </c>
      <c r="C280" s="55"/>
      <c r="D280" s="52"/>
      <c r="E280" s="97"/>
      <c r="F280" s="118"/>
      <c r="G280" s="2"/>
      <c r="H280" s="2"/>
    </row>
    <row r="281" spans="1:8" s="4" customFormat="1" ht="409.5">
      <c r="A281" s="112"/>
      <c r="B281" s="165" t="s">
        <v>316</v>
      </c>
      <c r="C281" s="55"/>
      <c r="D281" s="52"/>
      <c r="E281" s="97"/>
      <c r="F281" s="118"/>
      <c r="G281" s="2"/>
      <c r="H281" s="2"/>
    </row>
    <row r="282" spans="1:8" s="4" customFormat="1" ht="15.75">
      <c r="A282" s="112"/>
      <c r="B282" s="63"/>
      <c r="C282" s="55"/>
      <c r="D282" s="52"/>
      <c r="E282" s="97"/>
      <c r="F282" s="95"/>
      <c r="G282" s="2"/>
      <c r="H282" s="2"/>
    </row>
    <row r="283" spans="1:8" s="4" customFormat="1" ht="31.5">
      <c r="A283" s="112" t="s">
        <v>315</v>
      </c>
      <c r="B283" s="126" t="s">
        <v>318</v>
      </c>
      <c r="C283" s="55"/>
      <c r="D283" s="52"/>
      <c r="E283" s="97"/>
      <c r="F283" s="118"/>
      <c r="G283" s="2"/>
      <c r="H283" s="2"/>
    </row>
    <row r="284" spans="1:8" s="4" customFormat="1" ht="15.75">
      <c r="A284" s="112"/>
      <c r="B284" s="124"/>
      <c r="C284" s="55"/>
      <c r="D284" s="52"/>
      <c r="E284" s="97"/>
      <c r="F284" s="118"/>
      <c r="G284" s="2"/>
      <c r="H284" s="2"/>
    </row>
    <row r="285" spans="1:8" s="4" customFormat="1" ht="13.5" customHeight="1">
      <c r="A285" s="136"/>
      <c r="B285" s="138" t="s">
        <v>222</v>
      </c>
      <c r="C285" s="55"/>
      <c r="D285" s="52"/>
      <c r="E285" s="97"/>
      <c r="F285" s="118"/>
      <c r="G285" s="2"/>
      <c r="H285" s="2"/>
    </row>
    <row r="286" spans="1:6" ht="15.75">
      <c r="A286" s="136"/>
      <c r="B286" s="138"/>
      <c r="C286" s="55"/>
      <c r="D286" s="52"/>
      <c r="F286" s="118"/>
    </row>
    <row r="287" spans="1:6" ht="30" customHeight="1">
      <c r="A287" s="112"/>
      <c r="B287" s="145" t="s">
        <v>322</v>
      </c>
      <c r="C287" s="55" t="s">
        <v>37</v>
      </c>
      <c r="D287" s="52">
        <v>1</v>
      </c>
      <c r="F287" s="118">
        <f>E287*D287</f>
        <v>0</v>
      </c>
    </row>
    <row r="288" spans="1:6" ht="15.75">
      <c r="A288" s="112"/>
      <c r="B288" s="145" t="s">
        <v>326</v>
      </c>
      <c r="C288" s="55" t="s">
        <v>37</v>
      </c>
      <c r="D288" s="52">
        <v>2</v>
      </c>
      <c r="F288" s="118">
        <f>E288*D288</f>
        <v>0</v>
      </c>
    </row>
    <row r="289" spans="1:6" ht="15.75">
      <c r="A289" s="112"/>
      <c r="B289" s="166"/>
      <c r="C289" s="55"/>
      <c r="D289" s="52"/>
      <c r="F289" s="118"/>
    </row>
    <row r="290" spans="1:6" ht="15.75">
      <c r="A290" s="112"/>
      <c r="B290" s="166"/>
      <c r="C290" s="55"/>
      <c r="D290" s="52"/>
      <c r="F290" s="118"/>
    </row>
    <row r="291" spans="1:6" ht="31.5">
      <c r="A291" s="112" t="s">
        <v>317</v>
      </c>
      <c r="B291" s="154" t="s">
        <v>608</v>
      </c>
      <c r="C291" s="55"/>
      <c r="D291" s="52"/>
      <c r="F291" s="118"/>
    </row>
    <row r="292" spans="1:6" ht="15.75">
      <c r="A292" s="112"/>
      <c r="B292" s="166"/>
      <c r="C292" s="55"/>
      <c r="D292" s="52"/>
      <c r="F292" s="118"/>
    </row>
    <row r="293" spans="1:6" ht="15.75">
      <c r="A293" s="136"/>
      <c r="B293" s="138" t="s">
        <v>222</v>
      </c>
      <c r="C293" s="55"/>
      <c r="D293" s="52"/>
      <c r="F293" s="118"/>
    </row>
    <row r="294" spans="1:6" ht="15.75">
      <c r="A294" s="136"/>
      <c r="B294" s="138"/>
      <c r="C294" s="55"/>
      <c r="D294" s="52"/>
      <c r="F294" s="118"/>
    </row>
    <row r="295" spans="1:6" ht="15.75">
      <c r="A295" s="136"/>
      <c r="B295" s="145" t="s">
        <v>609</v>
      </c>
      <c r="C295" s="55" t="s">
        <v>37</v>
      </c>
      <c r="D295" s="52">
        <v>1</v>
      </c>
      <c r="F295" s="118">
        <f>E295*D295</f>
        <v>0</v>
      </c>
    </row>
    <row r="296" spans="1:6" ht="31.5">
      <c r="A296" s="136"/>
      <c r="B296" s="167" t="s">
        <v>610</v>
      </c>
      <c r="C296" s="55" t="s">
        <v>37</v>
      </c>
      <c r="D296" s="52">
        <v>1</v>
      </c>
      <c r="F296" s="118">
        <f>E296*D296</f>
        <v>0</v>
      </c>
    </row>
    <row r="297" spans="1:6" ht="15.75">
      <c r="A297" s="136"/>
      <c r="B297" s="145" t="s">
        <v>332</v>
      </c>
      <c r="C297" s="55" t="s">
        <v>37</v>
      </c>
      <c r="D297" s="52">
        <v>2</v>
      </c>
      <c r="F297" s="118">
        <f>E297*D297</f>
        <v>0</v>
      </c>
    </row>
    <row r="298" spans="1:6" ht="15.75">
      <c r="A298" s="136"/>
      <c r="B298" s="138"/>
      <c r="C298" s="55"/>
      <c r="D298" s="52"/>
      <c r="F298" s="118"/>
    </row>
    <row r="299" spans="1:6" ht="31.5">
      <c r="A299" s="112" t="s">
        <v>319</v>
      </c>
      <c r="B299" s="154" t="s">
        <v>321</v>
      </c>
      <c r="C299" s="55"/>
      <c r="D299" s="52"/>
      <c r="F299" s="118"/>
    </row>
    <row r="300" spans="1:6" ht="15.75">
      <c r="A300" s="112"/>
      <c r="B300" s="154"/>
      <c r="C300" s="55"/>
      <c r="D300" s="52"/>
      <c r="F300" s="118"/>
    </row>
    <row r="301" spans="1:6" ht="15.75">
      <c r="A301" s="112"/>
      <c r="B301" s="138" t="s">
        <v>222</v>
      </c>
      <c r="C301" s="55"/>
      <c r="D301" s="52"/>
      <c r="F301" s="118"/>
    </row>
    <row r="302" spans="1:6" ht="15.75">
      <c r="A302" s="112"/>
      <c r="B302" s="138"/>
      <c r="C302" s="55"/>
      <c r="D302" s="52"/>
      <c r="F302" s="118"/>
    </row>
    <row r="303" spans="1:6" ht="15.75">
      <c r="A303" s="136"/>
      <c r="B303" s="145" t="s">
        <v>611</v>
      </c>
      <c r="C303" s="55" t="s">
        <v>37</v>
      </c>
      <c r="D303" s="52">
        <v>2</v>
      </c>
      <c r="F303" s="118">
        <f>E303*D303</f>
        <v>0</v>
      </c>
    </row>
    <row r="304" spans="1:6" ht="15.75">
      <c r="A304" s="112"/>
      <c r="B304" s="145" t="s">
        <v>323</v>
      </c>
      <c r="C304" s="55" t="s">
        <v>37</v>
      </c>
      <c r="D304" s="52">
        <v>1</v>
      </c>
      <c r="F304" s="118">
        <f>E304*D304</f>
        <v>0</v>
      </c>
    </row>
    <row r="305" spans="1:6" ht="15.75">
      <c r="A305" s="112"/>
      <c r="B305" s="166"/>
      <c r="C305" s="55"/>
      <c r="D305" s="52"/>
      <c r="F305" s="118"/>
    </row>
    <row r="306" spans="1:6" ht="31.5">
      <c r="A306" s="112" t="s">
        <v>320</v>
      </c>
      <c r="B306" s="154" t="s">
        <v>328</v>
      </c>
      <c r="C306" s="55"/>
      <c r="D306" s="52"/>
      <c r="F306" s="118"/>
    </row>
    <row r="307" spans="1:6" ht="15.75">
      <c r="A307" s="112"/>
      <c r="B307" s="154"/>
      <c r="C307" s="55"/>
      <c r="D307" s="52"/>
      <c r="F307" s="118"/>
    </row>
    <row r="308" spans="1:6" ht="15.75">
      <c r="A308" s="112"/>
      <c r="B308" s="138" t="s">
        <v>222</v>
      </c>
      <c r="C308" s="55"/>
      <c r="D308" s="52"/>
      <c r="F308" s="118"/>
    </row>
    <row r="309" spans="1:6" ht="15.75">
      <c r="A309" s="112"/>
      <c r="B309" s="138"/>
      <c r="C309" s="55"/>
      <c r="D309" s="52"/>
      <c r="F309" s="118"/>
    </row>
    <row r="310" spans="1:6" ht="15.75">
      <c r="A310" s="112"/>
      <c r="B310" s="145" t="s">
        <v>327</v>
      </c>
      <c r="C310" s="55" t="s">
        <v>37</v>
      </c>
      <c r="D310" s="52">
        <v>2</v>
      </c>
      <c r="F310" s="118">
        <f>E310*D310</f>
        <v>0</v>
      </c>
    </row>
    <row r="311" spans="1:6" ht="15.75">
      <c r="A311" s="136"/>
      <c r="B311" s="145" t="s">
        <v>323</v>
      </c>
      <c r="C311" s="55" t="s">
        <v>37</v>
      </c>
      <c r="D311" s="52">
        <v>2</v>
      </c>
      <c r="F311" s="118">
        <f>E311*D311</f>
        <v>0</v>
      </c>
    </row>
    <row r="312" spans="1:6" ht="15.75">
      <c r="A312" s="112"/>
      <c r="B312" s="145" t="s">
        <v>324</v>
      </c>
      <c r="C312" s="55" t="s">
        <v>37</v>
      </c>
      <c r="D312" s="52">
        <v>2</v>
      </c>
      <c r="F312" s="118">
        <f>E312*D312</f>
        <v>0</v>
      </c>
    </row>
    <row r="313" spans="1:6" ht="15.75">
      <c r="A313" s="112"/>
      <c r="B313" s="145"/>
      <c r="C313" s="55"/>
      <c r="D313" s="52"/>
      <c r="F313" s="118"/>
    </row>
    <row r="314" spans="1:6" ht="31.5">
      <c r="A314" s="112" t="s">
        <v>325</v>
      </c>
      <c r="B314" s="154" t="s">
        <v>330</v>
      </c>
      <c r="C314" s="55"/>
      <c r="D314" s="52"/>
      <c r="F314" s="118"/>
    </row>
    <row r="315" spans="1:6" ht="15.75">
      <c r="A315" s="112"/>
      <c r="B315" s="154"/>
      <c r="C315" s="55"/>
      <c r="D315" s="52"/>
      <c r="F315" s="118"/>
    </row>
    <row r="316" spans="1:6" ht="15.75">
      <c r="A316" s="112"/>
      <c r="B316" s="138" t="s">
        <v>222</v>
      </c>
      <c r="C316" s="55" t="s">
        <v>37</v>
      </c>
      <c r="D316" s="52">
        <v>4</v>
      </c>
      <c r="F316" s="118">
        <f>E316*D316</f>
        <v>0</v>
      </c>
    </row>
    <row r="317" spans="1:6" ht="15.75">
      <c r="A317" s="112"/>
      <c r="B317" s="145"/>
      <c r="C317" s="55"/>
      <c r="D317" s="52"/>
      <c r="F317" s="118"/>
    </row>
    <row r="318" spans="1:6" ht="31.5">
      <c r="A318" s="112" t="s">
        <v>329</v>
      </c>
      <c r="B318" s="154" t="s">
        <v>331</v>
      </c>
      <c r="C318" s="55"/>
      <c r="D318" s="52"/>
      <c r="F318" s="118"/>
    </row>
    <row r="319" spans="1:6" ht="15.75">
      <c r="A319" s="112"/>
      <c r="B319" s="154"/>
      <c r="C319" s="55"/>
      <c r="D319" s="52"/>
      <c r="F319" s="118"/>
    </row>
    <row r="320" spans="1:6" ht="15.75">
      <c r="A320" s="112"/>
      <c r="B320" s="138" t="s">
        <v>222</v>
      </c>
      <c r="C320" s="55" t="s">
        <v>37</v>
      </c>
      <c r="D320" s="52">
        <v>2</v>
      </c>
      <c r="F320" s="118">
        <f>E320*D320</f>
        <v>0</v>
      </c>
    </row>
    <row r="321" spans="1:6" ht="15.75">
      <c r="A321" s="112"/>
      <c r="B321" s="138"/>
      <c r="C321" s="55"/>
      <c r="D321" s="52"/>
      <c r="F321" s="118"/>
    </row>
    <row r="322" spans="1:6" ht="15.75">
      <c r="A322" s="112"/>
      <c r="B322" s="138"/>
      <c r="C322" s="55"/>
      <c r="D322" s="52"/>
      <c r="F322" s="118"/>
    </row>
    <row r="323" spans="1:6" ht="15.75">
      <c r="A323" s="140" t="s">
        <v>333</v>
      </c>
      <c r="B323" s="168" t="s">
        <v>314</v>
      </c>
      <c r="C323" s="142"/>
      <c r="D323" s="143"/>
      <c r="E323" s="263"/>
      <c r="F323" s="269">
        <f>F320+F316+F312+F311+F310+F304+F303+F297+F296+F295+F288+F287+F277+F266+F252+F228+F214+F212+F186+F184+F182+F180+F145</f>
        <v>0</v>
      </c>
    </row>
    <row r="324" spans="1:6" ht="15.75">
      <c r="A324" s="65"/>
      <c r="B324" s="138"/>
      <c r="C324" s="55"/>
      <c r="D324" s="52"/>
      <c r="F324" s="118"/>
    </row>
    <row r="325" spans="1:6" ht="15.75">
      <c r="A325" s="62" t="s">
        <v>334</v>
      </c>
      <c r="B325" s="147" t="s">
        <v>112</v>
      </c>
      <c r="C325" s="55"/>
      <c r="D325" s="52"/>
      <c r="F325" s="118"/>
    </row>
    <row r="326" spans="1:6" ht="15.75">
      <c r="A326" s="62"/>
      <c r="B326" s="147"/>
      <c r="C326" s="55"/>
      <c r="D326" s="52"/>
      <c r="F326" s="118"/>
    </row>
    <row r="327" spans="1:6" ht="31.5">
      <c r="A327" s="112" t="s">
        <v>28</v>
      </c>
      <c r="B327" s="169" t="s">
        <v>423</v>
      </c>
      <c r="C327" s="170"/>
      <c r="D327" s="111"/>
      <c r="F327" s="118"/>
    </row>
    <row r="328" spans="1:6" ht="15.75">
      <c r="A328" s="112"/>
      <c r="B328" s="169"/>
      <c r="D328" s="171"/>
      <c r="F328" s="118"/>
    </row>
    <row r="329" spans="1:6" ht="15.75">
      <c r="A329" s="112" t="s">
        <v>116</v>
      </c>
      <c r="B329" s="114" t="s">
        <v>113</v>
      </c>
      <c r="D329" s="171"/>
      <c r="F329" s="118"/>
    </row>
    <row r="330" spans="1:6" ht="15.75">
      <c r="A330" s="112"/>
      <c r="B330" s="114"/>
      <c r="C330" s="131"/>
      <c r="D330" s="132"/>
      <c r="F330" s="118"/>
    </row>
    <row r="331" spans="1:6" ht="15.75">
      <c r="A331" s="65"/>
      <c r="B331" s="114" t="s">
        <v>114</v>
      </c>
      <c r="D331" s="111"/>
      <c r="F331" s="118"/>
    </row>
    <row r="332" spans="1:6" ht="63">
      <c r="A332" s="65"/>
      <c r="B332" s="114" t="s">
        <v>612</v>
      </c>
      <c r="D332" s="171"/>
      <c r="F332" s="118"/>
    </row>
    <row r="333" spans="1:6" ht="94.5">
      <c r="A333" s="65"/>
      <c r="B333" s="172" t="s">
        <v>613</v>
      </c>
      <c r="D333" s="171"/>
      <c r="F333" s="118"/>
    </row>
    <row r="334" spans="1:6" ht="15.75">
      <c r="A334" s="65"/>
      <c r="B334" s="114"/>
      <c r="D334" s="171"/>
      <c r="F334" s="118"/>
    </row>
    <row r="335" spans="1:6" ht="15.75">
      <c r="A335" s="65"/>
      <c r="B335" s="114" t="s">
        <v>48</v>
      </c>
      <c r="C335" s="160" t="s">
        <v>37</v>
      </c>
      <c r="D335" s="111">
        <v>1</v>
      </c>
      <c r="F335" s="118">
        <f>E335*D335</f>
        <v>0</v>
      </c>
    </row>
    <row r="336" spans="1:6" ht="15.75">
      <c r="A336" s="65"/>
      <c r="B336" s="169"/>
      <c r="C336" s="173"/>
      <c r="D336" s="173"/>
      <c r="E336" s="265"/>
      <c r="F336" s="265"/>
    </row>
    <row r="337" spans="1:6" ht="15.75">
      <c r="A337" s="112"/>
      <c r="B337" s="173"/>
      <c r="D337" s="171"/>
      <c r="F337" s="118"/>
    </row>
    <row r="338" spans="1:6" ht="15.75">
      <c r="A338" s="56" t="s">
        <v>334</v>
      </c>
      <c r="B338" s="174" t="s">
        <v>115</v>
      </c>
      <c r="C338" s="175"/>
      <c r="D338" s="176"/>
      <c r="E338" s="266"/>
      <c r="F338" s="269">
        <f>F335</f>
        <v>0</v>
      </c>
    </row>
    <row r="339" spans="1:6" ht="15.75">
      <c r="A339" s="177"/>
      <c r="B339" s="178"/>
      <c r="C339" s="179"/>
      <c r="D339" s="171"/>
      <c r="F339" s="118"/>
    </row>
    <row r="340" spans="1:6" ht="15.75">
      <c r="A340" s="177"/>
      <c r="B340" s="178"/>
      <c r="C340" s="179"/>
      <c r="D340" s="171"/>
      <c r="F340" s="118"/>
    </row>
    <row r="341" spans="1:6" ht="15.75">
      <c r="A341" s="62" t="s">
        <v>335</v>
      </c>
      <c r="B341" s="147" t="s">
        <v>347</v>
      </c>
      <c r="C341" s="179"/>
      <c r="D341" s="171"/>
      <c r="F341" s="118"/>
    </row>
    <row r="342" spans="1:6" ht="15.75">
      <c r="A342" s="62"/>
      <c r="B342" s="147"/>
      <c r="C342" s="179"/>
      <c r="D342" s="171"/>
      <c r="F342" s="118"/>
    </row>
    <row r="343" spans="1:6" ht="15.75">
      <c r="A343" s="62" t="s">
        <v>28</v>
      </c>
      <c r="B343" s="147" t="s">
        <v>349</v>
      </c>
      <c r="C343" s="179"/>
      <c r="D343" s="171"/>
      <c r="F343" s="118"/>
    </row>
    <row r="344" spans="1:6" ht="15.75">
      <c r="A344" s="62"/>
      <c r="B344" s="147"/>
      <c r="C344" s="179"/>
      <c r="D344" s="171"/>
      <c r="F344" s="118"/>
    </row>
    <row r="345" spans="1:6" ht="47.25">
      <c r="A345" s="62"/>
      <c r="B345" s="121" t="s">
        <v>359</v>
      </c>
      <c r="C345" s="179"/>
      <c r="D345" s="171"/>
      <c r="F345" s="118"/>
    </row>
    <row r="346" spans="1:6" ht="15.75">
      <c r="A346" s="62"/>
      <c r="B346" s="121"/>
      <c r="C346" s="179"/>
      <c r="D346" s="171"/>
      <c r="F346" s="118"/>
    </row>
    <row r="347" spans="1:6" ht="78.75">
      <c r="A347" s="62"/>
      <c r="B347" s="121" t="s">
        <v>357</v>
      </c>
      <c r="C347" s="179"/>
      <c r="D347" s="171"/>
      <c r="F347" s="118"/>
    </row>
    <row r="348" spans="1:6" ht="15.75">
      <c r="A348" s="62"/>
      <c r="B348" s="121"/>
      <c r="C348" s="179"/>
      <c r="D348" s="171"/>
      <c r="F348" s="118"/>
    </row>
    <row r="349" spans="1:6" ht="39" customHeight="1">
      <c r="A349" s="62"/>
      <c r="B349" s="121" t="s">
        <v>358</v>
      </c>
      <c r="C349" s="179"/>
      <c r="D349" s="171"/>
      <c r="F349" s="118"/>
    </row>
    <row r="350" spans="1:6" ht="15.75">
      <c r="A350" s="62"/>
      <c r="B350" s="121"/>
      <c r="C350" s="179"/>
      <c r="D350" s="171"/>
      <c r="F350" s="118"/>
    </row>
    <row r="351" spans="1:6" ht="63">
      <c r="A351" s="62"/>
      <c r="B351" s="121" t="s">
        <v>360</v>
      </c>
      <c r="C351" s="179"/>
      <c r="D351" s="171"/>
      <c r="F351" s="118"/>
    </row>
    <row r="352" spans="1:6" ht="15.75">
      <c r="A352" s="62"/>
      <c r="B352" s="121"/>
      <c r="C352" s="179"/>
      <c r="D352" s="171"/>
      <c r="F352" s="118"/>
    </row>
    <row r="353" spans="1:6" ht="78.75">
      <c r="A353" s="62"/>
      <c r="B353" s="121" t="s">
        <v>361</v>
      </c>
      <c r="C353" s="179"/>
      <c r="D353" s="171"/>
      <c r="F353" s="118"/>
    </row>
    <row r="354" spans="1:6" ht="15.75">
      <c r="A354" s="62"/>
      <c r="B354" s="121"/>
      <c r="C354" s="179"/>
      <c r="D354" s="171"/>
      <c r="F354" s="118"/>
    </row>
    <row r="355" spans="1:6" ht="15.75">
      <c r="A355" s="112"/>
      <c r="B355" s="126" t="s">
        <v>348</v>
      </c>
      <c r="C355" s="55" t="s">
        <v>37</v>
      </c>
      <c r="D355" s="52">
        <v>1</v>
      </c>
      <c r="F355" s="118">
        <f>E355*D355</f>
        <v>0</v>
      </c>
    </row>
    <row r="356" spans="1:6" ht="15.75">
      <c r="A356" s="112"/>
      <c r="B356" s="126"/>
      <c r="C356" s="55"/>
      <c r="D356" s="52"/>
      <c r="E356" s="118"/>
      <c r="F356" s="118"/>
    </row>
    <row r="357" spans="1:6" ht="31.5">
      <c r="A357" s="136"/>
      <c r="B357" s="137" t="s">
        <v>622</v>
      </c>
      <c r="C357" s="55"/>
      <c r="D357" s="52"/>
      <c r="F357" s="95"/>
    </row>
    <row r="358" spans="1:6" ht="15.75">
      <c r="A358" s="62"/>
      <c r="B358" s="147"/>
      <c r="C358" s="179"/>
      <c r="D358" s="171"/>
      <c r="F358" s="118"/>
    </row>
    <row r="359" spans="1:8" s="4" customFormat="1" ht="15.75">
      <c r="A359" s="112"/>
      <c r="B359" s="180"/>
      <c r="C359" s="131"/>
      <c r="D359" s="132"/>
      <c r="E359" s="97"/>
      <c r="F359" s="97"/>
      <c r="G359" s="2"/>
      <c r="H359" s="2"/>
    </row>
    <row r="360" spans="1:8" s="4" customFormat="1" ht="15.75">
      <c r="A360" s="56" t="s">
        <v>335</v>
      </c>
      <c r="B360" s="168" t="s">
        <v>351</v>
      </c>
      <c r="C360" s="142"/>
      <c r="D360" s="143"/>
      <c r="E360" s="266"/>
      <c r="F360" s="263">
        <f>F355</f>
        <v>0</v>
      </c>
      <c r="G360" s="2"/>
      <c r="H360" s="2"/>
    </row>
    <row r="361" spans="1:4" ht="15.75">
      <c r="A361" s="177"/>
      <c r="B361" s="181"/>
      <c r="C361" s="51"/>
      <c r="D361" s="111"/>
    </row>
    <row r="362" spans="1:4" ht="15.75">
      <c r="A362" s="177"/>
      <c r="B362" s="178"/>
      <c r="C362" s="179"/>
      <c r="D362" s="171"/>
    </row>
    <row r="363" spans="1:4" ht="15.75">
      <c r="A363" s="65"/>
      <c r="B363" s="182"/>
      <c r="C363" s="55"/>
      <c r="D363" s="52"/>
    </row>
    <row r="364" spans="1:4" ht="15.75">
      <c r="A364" s="65"/>
      <c r="B364" s="138"/>
      <c r="C364" s="55"/>
      <c r="D364" s="52"/>
    </row>
    <row r="365" spans="1:4" ht="15.75">
      <c r="A365" s="65"/>
      <c r="B365" s="138"/>
      <c r="C365" s="55"/>
      <c r="D365" s="52"/>
    </row>
    <row r="366" spans="1:4" ht="15.75">
      <c r="A366" s="62" t="s">
        <v>256</v>
      </c>
      <c r="B366" s="63" t="s">
        <v>355</v>
      </c>
      <c r="C366" s="55"/>
      <c r="D366" s="52"/>
    </row>
    <row r="367" spans="1:4" ht="15.75">
      <c r="A367" s="65"/>
      <c r="B367" s="66"/>
      <c r="C367" s="55"/>
      <c r="D367" s="52"/>
    </row>
    <row r="368" spans="1:4" ht="15.75">
      <c r="A368" s="65"/>
      <c r="B368" s="67"/>
      <c r="C368" s="55"/>
      <c r="D368" s="52"/>
    </row>
    <row r="369" spans="1:6" ht="15.75">
      <c r="A369" s="62" t="s">
        <v>258</v>
      </c>
      <c r="B369" s="67" t="str">
        <f>B48</f>
        <v>STROJARSKA OPREMA</v>
      </c>
      <c r="C369" s="55"/>
      <c r="D369" s="52"/>
      <c r="F369" s="98">
        <f>F120</f>
        <v>0</v>
      </c>
    </row>
    <row r="370" spans="1:6" ht="15.75">
      <c r="A370" s="164"/>
      <c r="B370" s="63"/>
      <c r="C370" s="55"/>
      <c r="D370" s="52"/>
      <c r="F370" s="98"/>
    </row>
    <row r="371" spans="1:6" ht="15.75">
      <c r="A371" s="62" t="s">
        <v>333</v>
      </c>
      <c r="B371" s="63" t="str">
        <f>B123</f>
        <v>ARMATURE I FAZONSKI KOMADI</v>
      </c>
      <c r="C371" s="55"/>
      <c r="D371" s="52"/>
      <c r="F371" s="98">
        <f>F323</f>
        <v>0</v>
      </c>
    </row>
    <row r="372" spans="1:6" ht="15.75">
      <c r="A372" s="164"/>
      <c r="B372" s="63"/>
      <c r="C372" s="55"/>
      <c r="D372" s="52"/>
      <c r="F372" s="98"/>
    </row>
    <row r="373" spans="1:6" ht="15.75">
      <c r="A373" s="62" t="s">
        <v>334</v>
      </c>
      <c r="B373" s="183" t="str">
        <f>B325</f>
        <v>CIJEVNI RAZVOD</v>
      </c>
      <c r="C373" s="55"/>
      <c r="D373" s="52"/>
      <c r="F373" s="98">
        <f>F338</f>
        <v>0</v>
      </c>
    </row>
    <row r="374" spans="1:6" ht="15.75">
      <c r="A374" s="164"/>
      <c r="B374" s="63"/>
      <c r="C374" s="55"/>
      <c r="D374" s="52"/>
      <c r="F374" s="98"/>
    </row>
    <row r="375" spans="1:6" ht="15.75">
      <c r="A375" s="62" t="s">
        <v>335</v>
      </c>
      <c r="B375" s="183" t="str">
        <f>B341</f>
        <v>OSTALI RADOVI</v>
      </c>
      <c r="C375" s="55"/>
      <c r="D375" s="52"/>
      <c r="F375" s="98">
        <f>F360</f>
        <v>0</v>
      </c>
    </row>
    <row r="376" spans="1:6" ht="15.75">
      <c r="A376" s="62"/>
      <c r="B376" s="63"/>
      <c r="C376" s="55"/>
      <c r="D376" s="52"/>
      <c r="F376" s="98"/>
    </row>
    <row r="377" spans="1:6" ht="15.75">
      <c r="A377" s="65"/>
      <c r="B377" s="63"/>
      <c r="C377" s="55"/>
      <c r="D377" s="52"/>
      <c r="F377" s="98"/>
    </row>
    <row r="378" spans="1:6" ht="15.75">
      <c r="A378" s="65"/>
      <c r="B378" s="63"/>
      <c r="C378" s="55"/>
      <c r="D378" s="52"/>
      <c r="F378" s="98"/>
    </row>
    <row r="379" spans="1:6" ht="15.75">
      <c r="A379" s="184"/>
      <c r="B379" s="185" t="s">
        <v>119</v>
      </c>
      <c r="C379" s="186"/>
      <c r="D379" s="187"/>
      <c r="E379" s="267"/>
      <c r="F379" s="272">
        <f>F369+F371+F373+F375</f>
        <v>0</v>
      </c>
    </row>
    <row r="380" spans="1:4" ht="15.75">
      <c r="A380" s="65"/>
      <c r="B380" s="181"/>
      <c r="C380" s="46"/>
      <c r="D380" s="52"/>
    </row>
    <row r="381" spans="1:4" ht="15.75">
      <c r="A381" s="65"/>
      <c r="B381" s="126"/>
      <c r="C381" s="55"/>
      <c r="D381" s="52"/>
    </row>
    <row r="382" spans="1:4" ht="15.75">
      <c r="A382" s="65"/>
      <c r="B382" s="182"/>
      <c r="C382" s="55"/>
      <c r="D382" s="52"/>
    </row>
  </sheetData>
  <sheetProtection/>
  <printOptions/>
  <pageMargins left="0.984251968503937" right="0.31496062992125984" top="0.984251968503937" bottom="0.984251968503937" header="0.1968503937007874" footer="0.11811023622047245"/>
  <pageSetup firstPageNumber="1" useFirstPageNumber="1" horizontalDpi="600" verticalDpi="600" orientation="portrait" paperSize="9" scale="78" r:id="rId1"/>
  <rowBreaks count="9" manualBreakCount="9">
    <brk id="46" max="5" man="1"/>
    <brk id="124" max="5" man="1"/>
    <brk id="151" max="5" man="1"/>
    <brk id="180" max="5" man="1"/>
    <brk id="225" max="5" man="1"/>
    <brk id="260" max="5" man="1"/>
    <brk id="328" max="5" man="1"/>
    <brk id="343" max="5" man="1"/>
    <brk id="365" max="5" man="1"/>
  </rowBreaks>
</worksheet>
</file>

<file path=xl/worksheets/sheet4.xml><?xml version="1.0" encoding="utf-8"?>
<worksheet xmlns="http://schemas.openxmlformats.org/spreadsheetml/2006/main" xmlns:r="http://schemas.openxmlformats.org/officeDocument/2006/relationships">
  <dimension ref="A2:F215"/>
  <sheetViews>
    <sheetView zoomScale="110" zoomScaleNormal="110" zoomScalePageLayoutView="0" workbookViewId="0" topLeftCell="A1">
      <selection activeCell="B2" sqref="B2"/>
    </sheetView>
  </sheetViews>
  <sheetFormatPr defaultColWidth="9.140625" defaultRowHeight="12.75"/>
  <cols>
    <col min="1" max="1" width="10.28125" style="310" customWidth="1"/>
    <col min="2" max="2" width="47.00390625" style="276" customWidth="1"/>
    <col min="3" max="3" width="6.57421875" style="275" customWidth="1"/>
    <col min="4" max="4" width="7.57421875" style="276" customWidth="1"/>
    <col min="5" max="5" width="10.7109375" style="316" customWidth="1"/>
    <col min="6" max="6" width="29.140625" style="311" customWidth="1"/>
    <col min="7" max="16384" width="9.140625" style="25" customWidth="1"/>
  </cols>
  <sheetData>
    <row r="2" spans="1:2" ht="15.75">
      <c r="A2" s="273" t="s">
        <v>573</v>
      </c>
      <c r="B2" s="274" t="s">
        <v>644</v>
      </c>
    </row>
    <row r="4" spans="1:6" ht="15.75">
      <c r="A4" s="277" t="s">
        <v>708</v>
      </c>
      <c r="B4" s="278" t="s">
        <v>26</v>
      </c>
      <c r="C4" s="279" t="s">
        <v>427</v>
      </c>
      <c r="D4" s="279" t="s">
        <v>428</v>
      </c>
      <c r="E4" s="317" t="s">
        <v>429</v>
      </c>
      <c r="F4" s="312" t="s">
        <v>430</v>
      </c>
    </row>
    <row r="5" spans="1:6" ht="15.75">
      <c r="A5" s="280"/>
      <c r="B5" s="281"/>
      <c r="C5" s="282"/>
      <c r="D5" s="283"/>
      <c r="E5" s="318"/>
      <c r="F5" s="313"/>
    </row>
    <row r="6" spans="1:6" ht="15.75">
      <c r="A6" s="273" t="s">
        <v>646</v>
      </c>
      <c r="B6" s="274" t="s">
        <v>431</v>
      </c>
      <c r="C6" s="177"/>
      <c r="D6" s="284"/>
      <c r="E6" s="319"/>
      <c r="F6" s="314"/>
    </row>
    <row r="7" spans="1:6" ht="15.75">
      <c r="A7" s="273"/>
      <c r="B7" s="274"/>
      <c r="C7" s="177"/>
      <c r="D7" s="284"/>
      <c r="E7" s="319"/>
      <c r="F7" s="314"/>
    </row>
    <row r="8" spans="1:6" ht="141.75">
      <c r="A8" s="285" t="s">
        <v>707</v>
      </c>
      <c r="B8" s="286" t="s">
        <v>432</v>
      </c>
      <c r="C8" s="177" t="s">
        <v>433</v>
      </c>
      <c r="D8" s="287">
        <v>1</v>
      </c>
      <c r="E8" s="320"/>
      <c r="F8" s="314">
        <f>D8*E8</f>
        <v>0</v>
      </c>
    </row>
    <row r="9" spans="1:6" ht="15.75">
      <c r="A9" s="285"/>
      <c r="B9" s="288"/>
      <c r="C9" s="289"/>
      <c r="D9" s="177"/>
      <c r="E9" s="320"/>
      <c r="F9" s="314">
        <v>0</v>
      </c>
    </row>
    <row r="10" spans="1:6" ht="51" customHeight="1">
      <c r="A10" s="285" t="s">
        <v>706</v>
      </c>
      <c r="B10" s="290" t="s">
        <v>434</v>
      </c>
      <c r="C10" s="289"/>
      <c r="D10" s="177"/>
      <c r="E10" s="320"/>
      <c r="F10" s="314">
        <v>0</v>
      </c>
    </row>
    <row r="11" spans="1:6" ht="15.75">
      <c r="A11" s="285"/>
      <c r="B11" s="288" t="s">
        <v>435</v>
      </c>
      <c r="C11" s="289" t="s">
        <v>436</v>
      </c>
      <c r="D11" s="177">
        <v>6</v>
      </c>
      <c r="E11" s="320"/>
      <c r="F11" s="314">
        <f>D11*E11</f>
        <v>0</v>
      </c>
    </row>
    <row r="12" spans="1:6" ht="15.75">
      <c r="A12" s="291"/>
      <c r="B12" s="292"/>
      <c r="C12" s="289"/>
      <c r="D12" s="177"/>
      <c r="E12" s="320"/>
      <c r="F12" s="314">
        <v>0</v>
      </c>
    </row>
    <row r="13" spans="1:6" ht="28.5" customHeight="1">
      <c r="A13" s="291" t="s">
        <v>705</v>
      </c>
      <c r="B13" s="292" t="s">
        <v>437</v>
      </c>
      <c r="C13" s="289" t="s">
        <v>433</v>
      </c>
      <c r="D13" s="177">
        <v>1</v>
      </c>
      <c r="E13" s="320"/>
      <c r="F13" s="314">
        <f>D13*E13</f>
        <v>0</v>
      </c>
    </row>
    <row r="14" spans="1:6" ht="15.75">
      <c r="A14" s="285"/>
      <c r="B14" s="288"/>
      <c r="C14" s="289"/>
      <c r="D14" s="177"/>
      <c r="E14" s="320"/>
      <c r="F14" s="314">
        <v>0</v>
      </c>
    </row>
    <row r="15" spans="1:6" ht="47.25">
      <c r="A15" s="285" t="s">
        <v>704</v>
      </c>
      <c r="B15" s="288" t="s">
        <v>438</v>
      </c>
      <c r="C15" s="289" t="s">
        <v>439</v>
      </c>
      <c r="D15" s="177">
        <v>10</v>
      </c>
      <c r="E15" s="320"/>
      <c r="F15" s="314">
        <f>D15*E15</f>
        <v>0</v>
      </c>
    </row>
    <row r="16" spans="1:6" ht="15.75">
      <c r="A16" s="285"/>
      <c r="B16" s="290"/>
      <c r="C16" s="289"/>
      <c r="D16" s="177"/>
      <c r="E16" s="320"/>
      <c r="F16" s="314">
        <v>0</v>
      </c>
    </row>
    <row r="17" spans="1:6" ht="31.5">
      <c r="A17" s="285" t="s">
        <v>703</v>
      </c>
      <c r="B17" s="288" t="s">
        <v>440</v>
      </c>
      <c r="C17" s="289" t="s">
        <v>439</v>
      </c>
      <c r="D17" s="177">
        <v>10</v>
      </c>
      <c r="E17" s="320"/>
      <c r="F17" s="314">
        <f>D17*E17</f>
        <v>0</v>
      </c>
    </row>
    <row r="18" spans="1:6" ht="15.75">
      <c r="A18" s="285"/>
      <c r="B18" s="288"/>
      <c r="C18" s="289"/>
      <c r="D18" s="177"/>
      <c r="E18" s="320"/>
      <c r="F18" s="314">
        <v>0</v>
      </c>
    </row>
    <row r="19" spans="1:6" ht="31.5">
      <c r="A19" s="285" t="s">
        <v>702</v>
      </c>
      <c r="B19" s="290" t="s">
        <v>441</v>
      </c>
      <c r="C19" s="289" t="s">
        <v>433</v>
      </c>
      <c r="D19" s="177">
        <v>1</v>
      </c>
      <c r="E19" s="320"/>
      <c r="F19" s="314">
        <f>D19*E19</f>
        <v>0</v>
      </c>
    </row>
    <row r="20" spans="1:6" ht="15.75">
      <c r="A20" s="285"/>
      <c r="B20" s="290"/>
      <c r="C20" s="289"/>
      <c r="D20" s="177"/>
      <c r="E20" s="320"/>
      <c r="F20" s="314">
        <v>0</v>
      </c>
    </row>
    <row r="21" spans="1:6" ht="15.75">
      <c r="A21" s="285"/>
      <c r="B21" s="290"/>
      <c r="C21" s="289"/>
      <c r="D21" s="177"/>
      <c r="E21" s="320"/>
      <c r="F21" s="314">
        <v>0</v>
      </c>
    </row>
    <row r="22" spans="1:6" ht="31.5">
      <c r="A22" s="273" t="s">
        <v>576</v>
      </c>
      <c r="B22" s="274" t="s">
        <v>442</v>
      </c>
      <c r="C22" s="289"/>
      <c r="D22" s="177"/>
      <c r="E22" s="320"/>
      <c r="F22" s="314">
        <v>0</v>
      </c>
    </row>
    <row r="23" spans="1:6" ht="15.75">
      <c r="A23" s="285"/>
      <c r="B23" s="290"/>
      <c r="C23" s="289"/>
      <c r="D23" s="177"/>
      <c r="E23" s="320"/>
      <c r="F23" s="314">
        <v>0</v>
      </c>
    </row>
    <row r="24" spans="1:6" ht="78.75">
      <c r="A24" s="293" t="s">
        <v>701</v>
      </c>
      <c r="B24" s="290" t="s">
        <v>443</v>
      </c>
      <c r="C24" s="289"/>
      <c r="D24" s="177"/>
      <c r="E24" s="320"/>
      <c r="F24" s="314">
        <v>0</v>
      </c>
    </row>
    <row r="25" spans="1:6" ht="15.75">
      <c r="A25" s="285" t="s">
        <v>700</v>
      </c>
      <c r="B25" s="290" t="s">
        <v>444</v>
      </c>
      <c r="C25" s="289" t="s">
        <v>436</v>
      </c>
      <c r="D25" s="177">
        <v>8</v>
      </c>
      <c r="E25" s="320"/>
      <c r="F25" s="314">
        <f>D25*E25</f>
        <v>0</v>
      </c>
    </row>
    <row r="26" spans="1:6" ht="15.75">
      <c r="A26" s="285" t="s">
        <v>700</v>
      </c>
      <c r="B26" s="290" t="s">
        <v>445</v>
      </c>
      <c r="C26" s="289" t="s">
        <v>436</v>
      </c>
      <c r="D26" s="177">
        <v>12</v>
      </c>
      <c r="E26" s="320"/>
      <c r="F26" s="314">
        <f aca="true" t="shared" si="0" ref="F26:F35">D26*E26</f>
        <v>0</v>
      </c>
    </row>
    <row r="27" spans="1:6" ht="15.75">
      <c r="A27" s="285" t="s">
        <v>699</v>
      </c>
      <c r="B27" s="290" t="s">
        <v>446</v>
      </c>
      <c r="C27" s="289" t="s">
        <v>436</v>
      </c>
      <c r="D27" s="177">
        <v>54</v>
      </c>
      <c r="E27" s="320"/>
      <c r="F27" s="314">
        <f t="shared" si="0"/>
        <v>0</v>
      </c>
    </row>
    <row r="28" spans="1:6" ht="15.75">
      <c r="A28" s="285" t="s">
        <v>698</v>
      </c>
      <c r="B28" s="290" t="s">
        <v>447</v>
      </c>
      <c r="C28" s="289" t="s">
        <v>436</v>
      </c>
      <c r="D28" s="177">
        <v>150</v>
      </c>
      <c r="E28" s="320"/>
      <c r="F28" s="314">
        <f t="shared" si="0"/>
        <v>0</v>
      </c>
    </row>
    <row r="29" spans="1:6" ht="15.75">
      <c r="A29" s="285" t="s">
        <v>697</v>
      </c>
      <c r="B29" s="290" t="s">
        <v>448</v>
      </c>
      <c r="C29" s="289" t="s">
        <v>436</v>
      </c>
      <c r="D29" s="177">
        <v>200</v>
      </c>
      <c r="E29" s="320"/>
      <c r="F29" s="314">
        <f t="shared" si="0"/>
        <v>0</v>
      </c>
    </row>
    <row r="30" spans="1:6" ht="15.75">
      <c r="A30" s="285" t="s">
        <v>700</v>
      </c>
      <c r="B30" s="290" t="s">
        <v>449</v>
      </c>
      <c r="C30" s="289" t="s">
        <v>436</v>
      </c>
      <c r="D30" s="177">
        <v>23</v>
      </c>
      <c r="E30" s="320"/>
      <c r="F30" s="314">
        <f t="shared" si="0"/>
        <v>0</v>
      </c>
    </row>
    <row r="31" spans="1:6" ht="15.75">
      <c r="A31" s="285" t="s">
        <v>699</v>
      </c>
      <c r="B31" s="290" t="s">
        <v>450</v>
      </c>
      <c r="C31" s="289" t="s">
        <v>436</v>
      </c>
      <c r="D31" s="177">
        <v>150</v>
      </c>
      <c r="E31" s="320"/>
      <c r="F31" s="314">
        <f t="shared" si="0"/>
        <v>0</v>
      </c>
    </row>
    <row r="32" spans="1:6" ht="15.75">
      <c r="A32" s="285" t="s">
        <v>700</v>
      </c>
      <c r="B32" s="290" t="s">
        <v>451</v>
      </c>
      <c r="C32" s="289" t="s">
        <v>436</v>
      </c>
      <c r="D32" s="177">
        <v>30</v>
      </c>
      <c r="E32" s="320"/>
      <c r="F32" s="314">
        <f t="shared" si="0"/>
        <v>0</v>
      </c>
    </row>
    <row r="33" spans="1:6" ht="15.75">
      <c r="A33" s="285" t="s">
        <v>699</v>
      </c>
      <c r="B33" s="290" t="s">
        <v>452</v>
      </c>
      <c r="C33" s="289" t="s">
        <v>436</v>
      </c>
      <c r="D33" s="177">
        <v>66</v>
      </c>
      <c r="E33" s="320"/>
      <c r="F33" s="314">
        <f t="shared" si="0"/>
        <v>0</v>
      </c>
    </row>
    <row r="34" spans="1:6" ht="15.75">
      <c r="A34" s="285" t="s">
        <v>698</v>
      </c>
      <c r="B34" s="290" t="s">
        <v>453</v>
      </c>
      <c r="C34" s="289" t="s">
        <v>436</v>
      </c>
      <c r="D34" s="177">
        <v>8</v>
      </c>
      <c r="E34" s="320"/>
      <c r="F34" s="314">
        <f t="shared" si="0"/>
        <v>0</v>
      </c>
    </row>
    <row r="35" spans="1:6" ht="15.75">
      <c r="A35" s="285" t="s">
        <v>697</v>
      </c>
      <c r="B35" s="290" t="s">
        <v>454</v>
      </c>
      <c r="C35" s="289" t="s">
        <v>436</v>
      </c>
      <c r="D35" s="177">
        <v>8</v>
      </c>
      <c r="E35" s="320"/>
      <c r="F35" s="314">
        <f t="shared" si="0"/>
        <v>0</v>
      </c>
    </row>
    <row r="36" spans="1:6" ht="15.75">
      <c r="A36" s="285"/>
      <c r="B36" s="290"/>
      <c r="C36" s="289"/>
      <c r="D36" s="177"/>
      <c r="E36" s="320"/>
      <c r="F36" s="314">
        <v>0</v>
      </c>
    </row>
    <row r="37" spans="1:6" ht="31.5">
      <c r="A37" s="285" t="s">
        <v>696</v>
      </c>
      <c r="B37" s="290" t="s">
        <v>455</v>
      </c>
      <c r="C37" s="289"/>
      <c r="D37" s="177"/>
      <c r="E37" s="320"/>
      <c r="F37" s="314">
        <v>0</v>
      </c>
    </row>
    <row r="38" spans="1:6" ht="15.75">
      <c r="A38" s="285" t="s">
        <v>695</v>
      </c>
      <c r="B38" s="290" t="s">
        <v>456</v>
      </c>
      <c r="C38" s="289" t="s">
        <v>37</v>
      </c>
      <c r="D38" s="177">
        <v>1</v>
      </c>
      <c r="E38" s="320"/>
      <c r="F38" s="314">
        <f>D38*E38</f>
        <v>0</v>
      </c>
    </row>
    <row r="39" spans="1:6" ht="31.5">
      <c r="A39" s="285" t="s">
        <v>694</v>
      </c>
      <c r="B39" s="290" t="s">
        <v>457</v>
      </c>
      <c r="C39" s="289" t="s">
        <v>37</v>
      </c>
      <c r="D39" s="177">
        <v>1</v>
      </c>
      <c r="E39" s="320"/>
      <c r="F39" s="314">
        <f>D39*E39</f>
        <v>0</v>
      </c>
    </row>
    <row r="40" spans="1:6" ht="15.75">
      <c r="A40" s="285"/>
      <c r="B40" s="290"/>
      <c r="C40" s="289"/>
      <c r="D40" s="177"/>
      <c r="E40" s="320"/>
      <c r="F40" s="314">
        <v>0</v>
      </c>
    </row>
    <row r="41" spans="1:6" ht="15.75">
      <c r="A41" s="285" t="s">
        <v>693</v>
      </c>
      <c r="B41" s="290" t="s">
        <v>458</v>
      </c>
      <c r="C41" s="289"/>
      <c r="D41" s="177"/>
      <c r="E41" s="320"/>
      <c r="F41" s="314">
        <v>0</v>
      </c>
    </row>
    <row r="42" spans="1:6" ht="63">
      <c r="A42" s="285" t="s">
        <v>692</v>
      </c>
      <c r="B42" s="290" t="s">
        <v>459</v>
      </c>
      <c r="C42" s="289" t="s">
        <v>37</v>
      </c>
      <c r="D42" s="177">
        <v>1</v>
      </c>
      <c r="E42" s="320"/>
      <c r="F42" s="314">
        <f>D42*E42</f>
        <v>0</v>
      </c>
    </row>
    <row r="43" spans="1:6" ht="47.25">
      <c r="A43" s="285" t="s">
        <v>691</v>
      </c>
      <c r="B43" s="290" t="s">
        <v>460</v>
      </c>
      <c r="C43" s="289" t="s">
        <v>37</v>
      </c>
      <c r="D43" s="177">
        <v>1</v>
      </c>
      <c r="E43" s="320"/>
      <c r="F43" s="314">
        <f>D43*E43</f>
        <v>0</v>
      </c>
    </row>
    <row r="44" spans="1:6" ht="78.75">
      <c r="A44" s="285" t="s">
        <v>690</v>
      </c>
      <c r="B44" s="290" t="s">
        <v>461</v>
      </c>
      <c r="C44" s="289" t="s">
        <v>37</v>
      </c>
      <c r="D44" s="177">
        <v>1</v>
      </c>
      <c r="E44" s="320"/>
      <c r="F44" s="314">
        <f>D44*E44</f>
        <v>0</v>
      </c>
    </row>
    <row r="45" spans="1:6" ht="15.75">
      <c r="A45" s="285"/>
      <c r="B45" s="290"/>
      <c r="C45" s="289"/>
      <c r="D45" s="177"/>
      <c r="E45" s="320"/>
      <c r="F45" s="314">
        <v>0</v>
      </c>
    </row>
    <row r="46" spans="1:6" ht="47.25">
      <c r="A46" s="285" t="s">
        <v>689</v>
      </c>
      <c r="B46" s="290" t="s">
        <v>462</v>
      </c>
      <c r="C46" s="289" t="s">
        <v>121</v>
      </c>
      <c r="D46" s="177">
        <v>2</v>
      </c>
      <c r="E46" s="320"/>
      <c r="F46" s="314">
        <f>D46*E46</f>
        <v>0</v>
      </c>
    </row>
    <row r="47" spans="1:6" ht="15.75">
      <c r="A47" s="285"/>
      <c r="B47" s="290"/>
      <c r="C47" s="289"/>
      <c r="D47" s="177"/>
      <c r="E47" s="320"/>
      <c r="F47" s="314">
        <v>0</v>
      </c>
    </row>
    <row r="48" spans="1:6" ht="63">
      <c r="A48" s="285" t="s">
        <v>688</v>
      </c>
      <c r="B48" s="290" t="s">
        <v>463</v>
      </c>
      <c r="C48" s="289" t="s">
        <v>433</v>
      </c>
      <c r="D48" s="177">
        <v>2</v>
      </c>
      <c r="E48" s="320"/>
      <c r="F48" s="314">
        <f>D48*E48</f>
        <v>0</v>
      </c>
    </row>
    <row r="49" spans="1:6" ht="15.75">
      <c r="A49" s="285"/>
      <c r="B49" s="290"/>
      <c r="C49" s="289"/>
      <c r="D49" s="177"/>
      <c r="E49" s="320"/>
      <c r="F49" s="314">
        <v>0</v>
      </c>
    </row>
    <row r="50" spans="1:6" ht="47.25">
      <c r="A50" s="285" t="s">
        <v>687</v>
      </c>
      <c r="B50" s="290" t="s">
        <v>464</v>
      </c>
      <c r="C50" s="289" t="s">
        <v>433</v>
      </c>
      <c r="D50" s="177">
        <v>4</v>
      </c>
      <c r="E50" s="320"/>
      <c r="F50" s="314">
        <f>D50*E50</f>
        <v>0</v>
      </c>
    </row>
    <row r="51" spans="1:6" ht="15.75">
      <c r="A51" s="285"/>
      <c r="B51" s="290"/>
      <c r="C51" s="289"/>
      <c r="D51" s="177"/>
      <c r="E51" s="320"/>
      <c r="F51" s="314">
        <v>0</v>
      </c>
    </row>
    <row r="52" spans="1:6" ht="15.75">
      <c r="A52" s="285" t="s">
        <v>686</v>
      </c>
      <c r="B52" s="290" t="s">
        <v>465</v>
      </c>
      <c r="C52" s="289"/>
      <c r="D52" s="177"/>
      <c r="E52" s="320"/>
      <c r="F52" s="314">
        <v>0</v>
      </c>
    </row>
    <row r="53" spans="1:6" ht="47.25">
      <c r="A53" s="285" t="s">
        <v>685</v>
      </c>
      <c r="B53" s="290" t="s">
        <v>466</v>
      </c>
      <c r="C53" s="289" t="s">
        <v>37</v>
      </c>
      <c r="D53" s="177">
        <v>1</v>
      </c>
      <c r="E53" s="320"/>
      <c r="F53" s="314">
        <f>D53*E53</f>
        <v>0</v>
      </c>
    </row>
    <row r="54" spans="1:6" ht="15.75">
      <c r="A54" s="285" t="s">
        <v>684</v>
      </c>
      <c r="B54" s="290" t="s">
        <v>467</v>
      </c>
      <c r="C54" s="289" t="s">
        <v>37</v>
      </c>
      <c r="D54" s="177">
        <v>2</v>
      </c>
      <c r="E54" s="320"/>
      <c r="F54" s="314">
        <f>D54*E54</f>
        <v>0</v>
      </c>
    </row>
    <row r="55" spans="1:6" ht="47.25">
      <c r="A55" s="285" t="s">
        <v>683</v>
      </c>
      <c r="B55" s="290" t="s">
        <v>468</v>
      </c>
      <c r="C55" s="289" t="s">
        <v>37</v>
      </c>
      <c r="D55" s="177">
        <v>5</v>
      </c>
      <c r="E55" s="320"/>
      <c r="F55" s="314">
        <f>D55*E55</f>
        <v>0</v>
      </c>
    </row>
    <row r="56" spans="1:6" ht="31.5">
      <c r="A56" s="285" t="s">
        <v>682</v>
      </c>
      <c r="B56" s="290" t="s">
        <v>469</v>
      </c>
      <c r="C56" s="289" t="s">
        <v>37</v>
      </c>
      <c r="D56" s="177">
        <v>2</v>
      </c>
      <c r="E56" s="320"/>
      <c r="F56" s="314">
        <f>D56*E56</f>
        <v>0</v>
      </c>
    </row>
    <row r="57" spans="1:6" ht="15.75">
      <c r="A57" s="285"/>
      <c r="B57" s="290"/>
      <c r="C57" s="289"/>
      <c r="D57" s="177"/>
      <c r="E57" s="320"/>
      <c r="F57" s="314">
        <v>0</v>
      </c>
    </row>
    <row r="58" spans="1:6" ht="47.25">
      <c r="A58" s="285" t="s">
        <v>681</v>
      </c>
      <c r="B58" s="290" t="s">
        <v>470</v>
      </c>
      <c r="C58" s="289" t="s">
        <v>436</v>
      </c>
      <c r="D58" s="177">
        <v>35</v>
      </c>
      <c r="E58" s="320"/>
      <c r="F58" s="314">
        <f>D58*E58</f>
        <v>0</v>
      </c>
    </row>
    <row r="59" spans="1:6" ht="15.75">
      <c r="A59" s="285"/>
      <c r="B59" s="290"/>
      <c r="C59" s="289"/>
      <c r="D59" s="177"/>
      <c r="E59" s="320"/>
      <c r="F59" s="314">
        <v>0</v>
      </c>
    </row>
    <row r="60" spans="1:6" ht="78.75">
      <c r="A60" s="285" t="s">
        <v>680</v>
      </c>
      <c r="B60" s="290" t="s">
        <v>471</v>
      </c>
      <c r="C60" s="289" t="s">
        <v>436</v>
      </c>
      <c r="D60" s="177">
        <v>20</v>
      </c>
      <c r="E60" s="320"/>
      <c r="F60" s="314">
        <f>D60*E60</f>
        <v>0</v>
      </c>
    </row>
    <row r="61" spans="1:6" ht="15.75">
      <c r="A61" s="285"/>
      <c r="B61" s="290"/>
      <c r="C61" s="289"/>
      <c r="D61" s="177"/>
      <c r="E61" s="320"/>
      <c r="F61" s="314">
        <v>0</v>
      </c>
    </row>
    <row r="62" spans="1:6" ht="78.75">
      <c r="A62" s="285" t="s">
        <v>679</v>
      </c>
      <c r="B62" s="290" t="s">
        <v>472</v>
      </c>
      <c r="C62" s="289"/>
      <c r="D62" s="177"/>
      <c r="E62" s="320"/>
      <c r="F62" s="314">
        <v>0</v>
      </c>
    </row>
    <row r="63" spans="1:6" ht="63">
      <c r="A63" s="285"/>
      <c r="B63" s="290" t="s">
        <v>473</v>
      </c>
      <c r="C63" s="289"/>
      <c r="D63" s="177"/>
      <c r="E63" s="320"/>
      <c r="F63" s="314">
        <v>0</v>
      </c>
    </row>
    <row r="64" spans="1:6" ht="91.5" customHeight="1">
      <c r="A64" s="285"/>
      <c r="B64" s="290" t="s">
        <v>474</v>
      </c>
      <c r="C64" s="289"/>
      <c r="D64" s="177"/>
      <c r="E64" s="320"/>
      <c r="F64" s="314">
        <v>0</v>
      </c>
    </row>
    <row r="65" spans="1:6" ht="31.5">
      <c r="A65" s="285" t="s">
        <v>678</v>
      </c>
      <c r="B65" s="290" t="s">
        <v>475</v>
      </c>
      <c r="C65" s="289" t="s">
        <v>436</v>
      </c>
      <c r="D65" s="177">
        <v>28</v>
      </c>
      <c r="E65" s="320"/>
      <c r="F65" s="314">
        <f>D65*E65</f>
        <v>0</v>
      </c>
    </row>
    <row r="66" spans="1:6" ht="15.75">
      <c r="A66" s="285"/>
      <c r="B66" s="290"/>
      <c r="C66" s="289"/>
      <c r="D66" s="177"/>
      <c r="E66" s="320"/>
      <c r="F66" s="314">
        <v>0</v>
      </c>
    </row>
    <row r="67" spans="1:6" ht="47.25">
      <c r="A67" s="285" t="s">
        <v>677</v>
      </c>
      <c r="B67" s="290" t="s">
        <v>476</v>
      </c>
      <c r="C67" s="289" t="s">
        <v>436</v>
      </c>
      <c r="D67" s="177">
        <v>3</v>
      </c>
      <c r="E67" s="320"/>
      <c r="F67" s="314">
        <f>D67*E67</f>
        <v>0</v>
      </c>
    </row>
    <row r="68" spans="1:6" ht="15.75">
      <c r="A68" s="285"/>
      <c r="B68" s="290" t="s">
        <v>477</v>
      </c>
      <c r="C68" s="289"/>
      <c r="D68" s="177"/>
      <c r="E68" s="320"/>
      <c r="F68" s="314">
        <v>0</v>
      </c>
    </row>
    <row r="69" spans="1:6" ht="31.5">
      <c r="A69" s="285" t="s">
        <v>676</v>
      </c>
      <c r="B69" s="290" t="s">
        <v>478</v>
      </c>
      <c r="C69" s="289" t="s">
        <v>436</v>
      </c>
      <c r="D69" s="177">
        <v>15</v>
      </c>
      <c r="E69" s="320"/>
      <c r="F69" s="314">
        <f>D69*E69</f>
        <v>0</v>
      </c>
    </row>
    <row r="70" spans="1:6" ht="15.75">
      <c r="A70" s="285"/>
      <c r="B70" s="290" t="s">
        <v>477</v>
      </c>
      <c r="C70" s="289"/>
      <c r="D70" s="177"/>
      <c r="E70" s="320"/>
      <c r="F70" s="314">
        <v>0</v>
      </c>
    </row>
    <row r="71" spans="1:6" ht="141.75">
      <c r="A71" s="285" t="s">
        <v>675</v>
      </c>
      <c r="B71" s="290" t="s">
        <v>479</v>
      </c>
      <c r="C71" s="289" t="s">
        <v>433</v>
      </c>
      <c r="D71" s="177">
        <v>1</v>
      </c>
      <c r="E71" s="320"/>
      <c r="F71" s="314">
        <f>D71*E71</f>
        <v>0</v>
      </c>
    </row>
    <row r="72" spans="1:6" ht="15.75">
      <c r="A72" s="285"/>
      <c r="B72" s="290"/>
      <c r="C72" s="289"/>
      <c r="D72" s="177"/>
      <c r="E72" s="320"/>
      <c r="F72" s="314">
        <v>0</v>
      </c>
    </row>
    <row r="73" spans="1:6" ht="15.75">
      <c r="A73" s="285" t="s">
        <v>674</v>
      </c>
      <c r="B73" s="290" t="s">
        <v>480</v>
      </c>
      <c r="C73" s="289" t="s">
        <v>433</v>
      </c>
      <c r="D73" s="177">
        <v>1</v>
      </c>
      <c r="E73" s="320"/>
      <c r="F73" s="314">
        <f>D73*E73</f>
        <v>0</v>
      </c>
    </row>
    <row r="74" spans="1:6" ht="15.75">
      <c r="A74" s="285"/>
      <c r="B74" s="290"/>
      <c r="C74" s="289"/>
      <c r="D74" s="177"/>
      <c r="E74" s="320"/>
      <c r="F74" s="314">
        <v>0</v>
      </c>
    </row>
    <row r="75" spans="1:6" ht="47.25">
      <c r="A75" s="285" t="s">
        <v>673</v>
      </c>
      <c r="B75" s="290" t="s">
        <v>481</v>
      </c>
      <c r="C75" s="289" t="s">
        <v>433</v>
      </c>
      <c r="D75" s="177">
        <v>1</v>
      </c>
      <c r="E75" s="320"/>
      <c r="F75" s="314">
        <f>D75*E75</f>
        <v>0</v>
      </c>
    </row>
    <row r="76" spans="1:6" ht="15.75">
      <c r="A76" s="285"/>
      <c r="B76" s="290"/>
      <c r="C76" s="289"/>
      <c r="D76" s="177"/>
      <c r="E76" s="320"/>
      <c r="F76" s="314">
        <v>0</v>
      </c>
    </row>
    <row r="77" spans="1:6" ht="94.5">
      <c r="A77" s="285" t="s">
        <v>672</v>
      </c>
      <c r="B77" s="290" t="s">
        <v>482</v>
      </c>
      <c r="E77" s="320"/>
      <c r="F77" s="314">
        <v>0</v>
      </c>
    </row>
    <row r="78" spans="1:6" ht="31.5">
      <c r="A78" s="285" t="s">
        <v>483</v>
      </c>
      <c r="B78" s="290" t="s">
        <v>484</v>
      </c>
      <c r="C78" s="289"/>
      <c r="D78" s="177"/>
      <c r="E78" s="320"/>
      <c r="F78" s="314">
        <v>0</v>
      </c>
    </row>
    <row r="79" spans="1:6" ht="63">
      <c r="A79" s="285" t="s">
        <v>483</v>
      </c>
      <c r="B79" s="290" t="s">
        <v>485</v>
      </c>
      <c r="C79" s="289"/>
      <c r="D79" s="177"/>
      <c r="E79" s="320"/>
      <c r="F79" s="314">
        <v>0</v>
      </c>
    </row>
    <row r="80" spans="1:6" ht="15.75">
      <c r="A80" s="285" t="s">
        <v>483</v>
      </c>
      <c r="B80" s="290" t="s">
        <v>486</v>
      </c>
      <c r="C80" s="289"/>
      <c r="D80" s="177"/>
      <c r="E80" s="320"/>
      <c r="F80" s="314">
        <v>0</v>
      </c>
    </row>
    <row r="81" spans="1:6" ht="15.75">
      <c r="A81" s="285" t="s">
        <v>483</v>
      </c>
      <c r="B81" s="290" t="s">
        <v>487</v>
      </c>
      <c r="C81" s="289"/>
      <c r="D81" s="177"/>
      <c r="E81" s="320"/>
      <c r="F81" s="314">
        <v>0</v>
      </c>
    </row>
    <row r="82" spans="1:6" ht="15.75">
      <c r="A82" s="285" t="s">
        <v>483</v>
      </c>
      <c r="B82" s="290" t="s">
        <v>488</v>
      </c>
      <c r="C82" s="289"/>
      <c r="D82" s="177"/>
      <c r="E82" s="320"/>
      <c r="F82" s="314">
        <v>0</v>
      </c>
    </row>
    <row r="83" spans="1:6" ht="15.75">
      <c r="A83" s="285"/>
      <c r="B83" s="290" t="s">
        <v>489</v>
      </c>
      <c r="C83" s="289" t="s">
        <v>433</v>
      </c>
      <c r="D83" s="177">
        <v>1</v>
      </c>
      <c r="E83" s="320"/>
      <c r="F83" s="314">
        <f>D83*E83</f>
        <v>0</v>
      </c>
    </row>
    <row r="84" spans="1:6" ht="15.75">
      <c r="A84" s="285"/>
      <c r="B84" s="290"/>
      <c r="C84" s="289"/>
      <c r="D84" s="177"/>
      <c r="E84" s="320"/>
      <c r="F84" s="314">
        <v>0</v>
      </c>
    </row>
    <row r="85" spans="1:6" ht="15.75">
      <c r="A85" s="285"/>
      <c r="B85" s="290"/>
      <c r="C85" s="289"/>
      <c r="D85" s="177"/>
      <c r="E85" s="320"/>
      <c r="F85" s="314">
        <v>0</v>
      </c>
    </row>
    <row r="86" spans="1:6" ht="110.25">
      <c r="A86" s="285" t="s">
        <v>671</v>
      </c>
      <c r="B86" s="290" t="s">
        <v>490</v>
      </c>
      <c r="C86" s="289" t="s">
        <v>433</v>
      </c>
      <c r="D86" s="177">
        <v>1</v>
      </c>
      <c r="E86" s="320"/>
      <c r="F86" s="314">
        <f>D86*E86</f>
        <v>0</v>
      </c>
    </row>
    <row r="87" spans="1:6" ht="15.75">
      <c r="A87" s="285"/>
      <c r="B87" s="290"/>
      <c r="C87" s="289"/>
      <c r="D87" s="177"/>
      <c r="E87" s="320"/>
      <c r="F87" s="314">
        <v>0</v>
      </c>
    </row>
    <row r="88" spans="1:6" ht="15.75">
      <c r="A88" s="285"/>
      <c r="B88" s="290"/>
      <c r="C88" s="289"/>
      <c r="D88" s="177"/>
      <c r="E88" s="320"/>
      <c r="F88" s="314">
        <v>0</v>
      </c>
    </row>
    <row r="89" spans="1:6" ht="31.5">
      <c r="A89" s="273" t="s">
        <v>577</v>
      </c>
      <c r="B89" s="274" t="s">
        <v>491</v>
      </c>
      <c r="C89" s="289"/>
      <c r="D89" s="177"/>
      <c r="E89" s="320"/>
      <c r="F89" s="314">
        <v>0</v>
      </c>
    </row>
    <row r="90" spans="1:6" ht="15.75">
      <c r="A90" s="285"/>
      <c r="B90" s="290"/>
      <c r="C90" s="289"/>
      <c r="D90" s="177"/>
      <c r="E90" s="320"/>
      <c r="F90" s="314">
        <v>0</v>
      </c>
    </row>
    <row r="91" spans="1:6" ht="31.5">
      <c r="A91" s="285" t="s">
        <v>670</v>
      </c>
      <c r="B91" s="290" t="s">
        <v>492</v>
      </c>
      <c r="C91" s="289" t="s">
        <v>436</v>
      </c>
      <c r="D91" s="177">
        <v>100</v>
      </c>
      <c r="E91" s="320"/>
      <c r="F91" s="314">
        <f>D91*E91</f>
        <v>0</v>
      </c>
    </row>
    <row r="92" spans="1:6" ht="15.75">
      <c r="A92" s="285"/>
      <c r="B92" s="290"/>
      <c r="C92" s="289"/>
      <c r="D92" s="177"/>
      <c r="E92" s="320"/>
      <c r="F92" s="314">
        <v>0</v>
      </c>
    </row>
    <row r="93" spans="1:6" ht="31.5">
      <c r="A93" s="285" t="s">
        <v>670</v>
      </c>
      <c r="B93" s="290" t="s">
        <v>493</v>
      </c>
      <c r="C93" s="289" t="s">
        <v>436</v>
      </c>
      <c r="D93" s="177">
        <v>10</v>
      </c>
      <c r="E93" s="320"/>
      <c r="F93" s="314">
        <f>D93*E93</f>
        <v>0</v>
      </c>
    </row>
    <row r="94" spans="1:6" ht="15.75">
      <c r="A94" s="285"/>
      <c r="B94" s="290"/>
      <c r="C94" s="289"/>
      <c r="D94" s="177"/>
      <c r="E94" s="320"/>
      <c r="F94" s="314">
        <v>0</v>
      </c>
    </row>
    <row r="95" spans="1:6" ht="63">
      <c r="A95" s="285" t="s">
        <v>669</v>
      </c>
      <c r="B95" s="290" t="s">
        <v>494</v>
      </c>
      <c r="C95" s="289" t="s">
        <v>121</v>
      </c>
      <c r="D95" s="177">
        <v>21</v>
      </c>
      <c r="E95" s="320"/>
      <c r="F95" s="314">
        <f>D95*E95</f>
        <v>0</v>
      </c>
    </row>
    <row r="96" spans="1:6" ht="15.75">
      <c r="A96" s="285"/>
      <c r="B96" s="290"/>
      <c r="C96" s="289"/>
      <c r="D96" s="177"/>
      <c r="E96" s="320"/>
      <c r="F96" s="314">
        <v>0</v>
      </c>
    </row>
    <row r="97" spans="1:6" ht="63">
      <c r="A97" s="285" t="s">
        <v>668</v>
      </c>
      <c r="B97" s="290" t="s">
        <v>495</v>
      </c>
      <c r="C97" s="289" t="s">
        <v>433</v>
      </c>
      <c r="D97" s="177">
        <v>3</v>
      </c>
      <c r="E97" s="320"/>
      <c r="F97" s="314">
        <f>D97*E97</f>
        <v>0</v>
      </c>
    </row>
    <row r="98" spans="1:6" ht="15.75">
      <c r="A98" s="285"/>
      <c r="B98" s="290"/>
      <c r="C98" s="289"/>
      <c r="D98" s="177"/>
      <c r="E98" s="320"/>
      <c r="F98" s="314">
        <v>0</v>
      </c>
    </row>
    <row r="99" spans="1:6" ht="30" customHeight="1">
      <c r="A99" s="285" t="s">
        <v>667</v>
      </c>
      <c r="B99" s="290" t="s">
        <v>496</v>
      </c>
      <c r="C99" s="289" t="s">
        <v>121</v>
      </c>
      <c r="D99" s="177">
        <v>7</v>
      </c>
      <c r="E99" s="320"/>
      <c r="F99" s="314">
        <f>D99*E99</f>
        <v>0</v>
      </c>
    </row>
    <row r="100" spans="1:6" ht="15.75">
      <c r="A100" s="285"/>
      <c r="B100" s="290"/>
      <c r="C100" s="289"/>
      <c r="D100" s="177"/>
      <c r="E100" s="320"/>
      <c r="F100" s="314">
        <v>0</v>
      </c>
    </row>
    <row r="101" spans="1:6" ht="31.5">
      <c r="A101" s="285" t="s">
        <v>666</v>
      </c>
      <c r="B101" s="290" t="s">
        <v>497</v>
      </c>
      <c r="C101" s="289" t="s">
        <v>121</v>
      </c>
      <c r="D101" s="177">
        <v>1</v>
      </c>
      <c r="E101" s="320"/>
      <c r="F101" s="314">
        <f>D101*E101</f>
        <v>0</v>
      </c>
    </row>
    <row r="102" spans="1:6" ht="15.75">
      <c r="A102" s="285"/>
      <c r="B102" s="290" t="s">
        <v>477</v>
      </c>
      <c r="C102" s="289"/>
      <c r="D102" s="177"/>
      <c r="E102" s="320"/>
      <c r="F102" s="314">
        <v>0</v>
      </c>
    </row>
    <row r="103" spans="1:6" ht="78.75">
      <c r="A103" s="285" t="s">
        <v>665</v>
      </c>
      <c r="B103" s="290" t="s">
        <v>498</v>
      </c>
      <c r="C103" s="289" t="s">
        <v>37</v>
      </c>
      <c r="D103" s="177">
        <v>10</v>
      </c>
      <c r="E103" s="320"/>
      <c r="F103" s="314">
        <f>D103*E103</f>
        <v>0</v>
      </c>
    </row>
    <row r="104" spans="1:6" ht="15.75">
      <c r="A104" s="285"/>
      <c r="B104" s="290"/>
      <c r="C104" s="289"/>
      <c r="D104" s="177"/>
      <c r="E104" s="320"/>
      <c r="F104" s="314">
        <v>0</v>
      </c>
    </row>
    <row r="105" spans="1:6" ht="47.25">
      <c r="A105" s="285" t="s">
        <v>664</v>
      </c>
      <c r="B105" s="290" t="s">
        <v>499</v>
      </c>
      <c r="C105" s="289" t="s">
        <v>121</v>
      </c>
      <c r="D105" s="177">
        <v>25</v>
      </c>
      <c r="E105" s="320"/>
      <c r="F105" s="314">
        <f>D105*E105</f>
        <v>0</v>
      </c>
    </row>
    <row r="106" spans="1:6" ht="15.75">
      <c r="A106" s="285"/>
      <c r="B106" s="290"/>
      <c r="C106" s="289"/>
      <c r="D106" s="177"/>
      <c r="E106" s="320"/>
      <c r="F106" s="314">
        <v>0</v>
      </c>
    </row>
    <row r="107" spans="1:6" ht="78.75">
      <c r="A107" s="285" t="s">
        <v>663</v>
      </c>
      <c r="B107" s="290" t="s">
        <v>500</v>
      </c>
      <c r="C107" s="289" t="s">
        <v>121</v>
      </c>
      <c r="D107" s="177">
        <v>15</v>
      </c>
      <c r="E107" s="320"/>
      <c r="F107" s="314">
        <f>D107*E107</f>
        <v>0</v>
      </c>
    </row>
    <row r="108" spans="1:6" ht="15.75">
      <c r="A108" s="285"/>
      <c r="B108" s="290"/>
      <c r="C108" s="289"/>
      <c r="D108" s="177"/>
      <c r="E108" s="320"/>
      <c r="F108" s="314">
        <v>0</v>
      </c>
    </row>
    <row r="109" spans="1:6" ht="47.25">
      <c r="A109" s="285" t="s">
        <v>662</v>
      </c>
      <c r="B109" s="290" t="s">
        <v>501</v>
      </c>
      <c r="C109" s="289" t="s">
        <v>433</v>
      </c>
      <c r="D109" s="177">
        <v>1</v>
      </c>
      <c r="E109" s="320"/>
      <c r="F109" s="314">
        <f>D109*E109</f>
        <v>0</v>
      </c>
    </row>
    <row r="110" spans="1:6" ht="15.75">
      <c r="A110" s="285"/>
      <c r="B110" s="290"/>
      <c r="C110" s="289"/>
      <c r="D110" s="177"/>
      <c r="E110" s="320"/>
      <c r="F110" s="314">
        <v>0</v>
      </c>
    </row>
    <row r="111" spans="1:6" ht="47.25">
      <c r="A111" s="285" t="s">
        <v>661</v>
      </c>
      <c r="B111" s="290" t="s">
        <v>502</v>
      </c>
      <c r="C111" s="289" t="s">
        <v>433</v>
      </c>
      <c r="D111" s="177">
        <v>1</v>
      </c>
      <c r="E111" s="320"/>
      <c r="F111" s="314">
        <f>D111*E111</f>
        <v>0</v>
      </c>
    </row>
    <row r="112" spans="1:6" ht="15.75">
      <c r="A112" s="285"/>
      <c r="B112" s="290"/>
      <c r="C112" s="289"/>
      <c r="D112" s="177"/>
      <c r="E112" s="320"/>
      <c r="F112" s="314">
        <v>0</v>
      </c>
    </row>
    <row r="113" spans="1:6" ht="15.75">
      <c r="A113" s="285"/>
      <c r="B113" s="290"/>
      <c r="C113" s="289"/>
      <c r="D113" s="177"/>
      <c r="E113" s="320"/>
      <c r="F113" s="314">
        <v>0</v>
      </c>
    </row>
    <row r="114" spans="1:6" ht="31.5">
      <c r="A114" s="273" t="s">
        <v>578</v>
      </c>
      <c r="B114" s="274" t="s">
        <v>503</v>
      </c>
      <c r="C114" s="289"/>
      <c r="D114" s="177"/>
      <c r="E114" s="320"/>
      <c r="F114" s="314">
        <v>0</v>
      </c>
    </row>
    <row r="115" spans="1:6" ht="15.75">
      <c r="A115" s="285"/>
      <c r="B115" s="290"/>
      <c r="C115" s="289"/>
      <c r="D115" s="177"/>
      <c r="E115" s="320"/>
      <c r="F115" s="314">
        <v>0</v>
      </c>
    </row>
    <row r="116" spans="1:6" ht="94.5">
      <c r="A116" s="285" t="s">
        <v>660</v>
      </c>
      <c r="B116" s="290" t="s">
        <v>504</v>
      </c>
      <c r="C116" s="289" t="s">
        <v>436</v>
      </c>
      <c r="D116" s="177">
        <v>12</v>
      </c>
      <c r="E116" s="320"/>
      <c r="F116" s="314">
        <f>D116*E116</f>
        <v>0</v>
      </c>
    </row>
    <row r="117" spans="1:6" ht="15.75">
      <c r="A117" s="285"/>
      <c r="B117" s="290"/>
      <c r="C117" s="289"/>
      <c r="D117" s="177"/>
      <c r="E117" s="320"/>
      <c r="F117" s="314">
        <v>0</v>
      </c>
    </row>
    <row r="118" spans="1:6" ht="110.25">
      <c r="A118" s="285" t="s">
        <v>659</v>
      </c>
      <c r="B118" s="290" t="s">
        <v>505</v>
      </c>
      <c r="C118" s="289" t="s">
        <v>436</v>
      </c>
      <c r="D118" s="177">
        <v>12</v>
      </c>
      <c r="E118" s="320"/>
      <c r="F118" s="314">
        <f>D118*E118</f>
        <v>0</v>
      </c>
    </row>
    <row r="119" spans="1:6" ht="15.75">
      <c r="A119" s="285"/>
      <c r="B119" s="290"/>
      <c r="C119" s="289"/>
      <c r="D119" s="177"/>
      <c r="E119" s="320"/>
      <c r="F119" s="314">
        <v>0</v>
      </c>
    </row>
    <row r="120" spans="1:6" ht="126">
      <c r="A120" s="285" t="s">
        <v>658</v>
      </c>
      <c r="B120" s="290" t="s">
        <v>506</v>
      </c>
      <c r="C120" s="289" t="s">
        <v>436</v>
      </c>
      <c r="D120" s="177">
        <v>12</v>
      </c>
      <c r="E120" s="320"/>
      <c r="F120" s="314">
        <f>D120*E120</f>
        <v>0</v>
      </c>
    </row>
    <row r="121" spans="1:6" ht="15.75">
      <c r="A121" s="285"/>
      <c r="B121" s="290"/>
      <c r="C121" s="289"/>
      <c r="D121" s="177"/>
      <c r="E121" s="320"/>
      <c r="F121" s="314">
        <v>0</v>
      </c>
    </row>
    <row r="122" spans="1:6" ht="78.75">
      <c r="A122" s="285" t="s">
        <v>657</v>
      </c>
      <c r="B122" s="290" t="s">
        <v>507</v>
      </c>
      <c r="C122" s="289" t="s">
        <v>436</v>
      </c>
      <c r="D122" s="177">
        <v>30</v>
      </c>
      <c r="E122" s="320"/>
      <c r="F122" s="314">
        <f>D122*E122</f>
        <v>0</v>
      </c>
    </row>
    <row r="123" spans="1:6" ht="15.75">
      <c r="A123" s="285"/>
      <c r="B123" s="290"/>
      <c r="C123" s="289"/>
      <c r="D123" s="177"/>
      <c r="E123" s="320"/>
      <c r="F123" s="314">
        <v>0</v>
      </c>
    </row>
    <row r="124" spans="1:6" ht="31.5">
      <c r="A124" s="285" t="s">
        <v>656</v>
      </c>
      <c r="B124" s="288" t="s">
        <v>440</v>
      </c>
      <c r="C124" s="289" t="s">
        <v>439</v>
      </c>
      <c r="D124" s="177">
        <v>10</v>
      </c>
      <c r="E124" s="320"/>
      <c r="F124" s="314">
        <f>D124*E124</f>
        <v>0</v>
      </c>
    </row>
    <row r="125" spans="1:6" ht="15.75">
      <c r="A125" s="285"/>
      <c r="B125" s="290"/>
      <c r="C125" s="289"/>
      <c r="D125" s="177"/>
      <c r="E125" s="320"/>
      <c r="F125" s="314">
        <v>0</v>
      </c>
    </row>
    <row r="126" spans="1:6" ht="66" customHeight="1">
      <c r="A126" s="285" t="s">
        <v>655</v>
      </c>
      <c r="B126" s="290" t="s">
        <v>508</v>
      </c>
      <c r="C126" s="289" t="s">
        <v>433</v>
      </c>
      <c r="D126" s="177">
        <v>6</v>
      </c>
      <c r="E126" s="320"/>
      <c r="F126" s="314">
        <f>D126*E126</f>
        <v>0</v>
      </c>
    </row>
    <row r="127" spans="1:6" ht="15.75">
      <c r="A127" s="285"/>
      <c r="B127" s="290"/>
      <c r="C127" s="289"/>
      <c r="D127" s="177"/>
      <c r="E127" s="320"/>
      <c r="F127" s="314">
        <v>0</v>
      </c>
    </row>
    <row r="128" spans="1:6" ht="31.5">
      <c r="A128" s="285" t="s">
        <v>654</v>
      </c>
      <c r="B128" s="290" t="s">
        <v>509</v>
      </c>
      <c r="C128" s="289" t="s">
        <v>433</v>
      </c>
      <c r="D128" s="177">
        <v>1</v>
      </c>
      <c r="E128" s="320"/>
      <c r="F128" s="314">
        <f>D128*E128</f>
        <v>0</v>
      </c>
    </row>
    <row r="129" spans="1:6" ht="15.75">
      <c r="A129" s="285"/>
      <c r="B129" s="290"/>
      <c r="C129" s="289"/>
      <c r="D129" s="177"/>
      <c r="E129" s="320"/>
      <c r="F129" s="314">
        <v>0</v>
      </c>
    </row>
    <row r="130" spans="1:6" ht="15.75">
      <c r="A130" s="285"/>
      <c r="B130" s="290"/>
      <c r="C130" s="289"/>
      <c r="D130" s="177"/>
      <c r="E130" s="320"/>
      <c r="F130" s="314">
        <v>0</v>
      </c>
    </row>
    <row r="131" spans="1:6" ht="31.5">
      <c r="A131" s="273" t="s">
        <v>579</v>
      </c>
      <c r="B131" s="274" t="s">
        <v>510</v>
      </c>
      <c r="C131" s="289"/>
      <c r="D131" s="177"/>
      <c r="E131" s="320"/>
      <c r="F131" s="314">
        <v>0</v>
      </c>
    </row>
    <row r="132" spans="1:6" ht="15.75">
      <c r="A132" s="285"/>
      <c r="B132" s="290"/>
      <c r="C132" s="289"/>
      <c r="D132" s="177"/>
      <c r="E132" s="320"/>
      <c r="F132" s="314">
        <v>0</v>
      </c>
    </row>
    <row r="133" spans="1:6" ht="47.25">
      <c r="A133" s="285" t="s">
        <v>653</v>
      </c>
      <c r="B133" s="290" t="s">
        <v>511</v>
      </c>
      <c r="C133" s="289"/>
      <c r="D133" s="177"/>
      <c r="E133" s="320"/>
      <c r="F133" s="314"/>
    </row>
    <row r="134" spans="1:6" ht="159.75" customHeight="1">
      <c r="A134" s="285"/>
      <c r="B134" s="290" t="s">
        <v>512</v>
      </c>
      <c r="C134" s="289"/>
      <c r="D134" s="177"/>
      <c r="E134" s="320"/>
      <c r="F134" s="314"/>
    </row>
    <row r="135" spans="1:6" ht="103.5" customHeight="1">
      <c r="A135" s="285" t="s">
        <v>483</v>
      </c>
      <c r="B135" s="290" t="s">
        <v>513</v>
      </c>
      <c r="C135" s="289" t="s">
        <v>121</v>
      </c>
      <c r="D135" s="177">
        <v>1</v>
      </c>
      <c r="E135" s="324"/>
      <c r="F135" s="314">
        <f aca="true" t="shared" si="1" ref="F135:F186">D135*E135</f>
        <v>0</v>
      </c>
    </row>
    <row r="136" spans="1:6" ht="31.5">
      <c r="A136" s="285" t="s">
        <v>483</v>
      </c>
      <c r="B136" s="290" t="s">
        <v>514</v>
      </c>
      <c r="C136" s="294" t="s">
        <v>121</v>
      </c>
      <c r="D136" s="294">
        <v>1</v>
      </c>
      <c r="E136" s="320"/>
      <c r="F136" s="314">
        <f t="shared" si="1"/>
        <v>0</v>
      </c>
    </row>
    <row r="137" spans="1:6" ht="141.75">
      <c r="A137" s="285" t="s">
        <v>483</v>
      </c>
      <c r="B137" s="290" t="s">
        <v>515</v>
      </c>
      <c r="C137" s="294" t="s">
        <v>121</v>
      </c>
      <c r="D137" s="294">
        <v>1</v>
      </c>
      <c r="E137" s="320"/>
      <c r="F137" s="314">
        <f t="shared" si="1"/>
        <v>0</v>
      </c>
    </row>
    <row r="138" spans="1:6" ht="141.75">
      <c r="A138" s="285" t="s">
        <v>483</v>
      </c>
      <c r="B138" s="290" t="s">
        <v>516</v>
      </c>
      <c r="C138" s="294" t="s">
        <v>121</v>
      </c>
      <c r="D138" s="294">
        <v>1</v>
      </c>
      <c r="E138" s="320"/>
      <c r="F138" s="314">
        <f t="shared" si="1"/>
        <v>0</v>
      </c>
    </row>
    <row r="139" spans="1:6" ht="15.75">
      <c r="A139" s="285" t="s">
        <v>483</v>
      </c>
      <c r="B139" s="290" t="s">
        <v>517</v>
      </c>
      <c r="C139" s="289" t="s">
        <v>121</v>
      </c>
      <c r="D139" s="177">
        <v>3</v>
      </c>
      <c r="E139" s="320"/>
      <c r="F139" s="314">
        <f t="shared" si="1"/>
        <v>0</v>
      </c>
    </row>
    <row r="140" spans="1:6" ht="63">
      <c r="A140" s="285" t="s">
        <v>483</v>
      </c>
      <c r="B140" s="290" t="s">
        <v>518</v>
      </c>
      <c r="C140" s="289" t="s">
        <v>121</v>
      </c>
      <c r="D140" s="177">
        <v>1</v>
      </c>
      <c r="E140" s="320"/>
      <c r="F140" s="314">
        <f t="shared" si="1"/>
        <v>0</v>
      </c>
    </row>
    <row r="141" spans="1:6" ht="31.5">
      <c r="A141" s="285" t="s">
        <v>483</v>
      </c>
      <c r="B141" s="290" t="s">
        <v>519</v>
      </c>
      <c r="C141" s="289" t="s">
        <v>121</v>
      </c>
      <c r="D141" s="177">
        <v>1</v>
      </c>
      <c r="E141" s="320"/>
      <c r="F141" s="314">
        <f t="shared" si="1"/>
        <v>0</v>
      </c>
    </row>
    <row r="142" spans="1:6" ht="31.5">
      <c r="A142" s="285" t="s">
        <v>483</v>
      </c>
      <c r="B142" s="290" t="s">
        <v>520</v>
      </c>
      <c r="C142" s="289" t="s">
        <v>121</v>
      </c>
      <c r="D142" s="177">
        <v>1</v>
      </c>
      <c r="E142" s="320"/>
      <c r="F142" s="314">
        <f t="shared" si="1"/>
        <v>0</v>
      </c>
    </row>
    <row r="143" spans="1:6" ht="31.5">
      <c r="A143" s="285" t="s">
        <v>483</v>
      </c>
      <c r="B143" s="290" t="s">
        <v>521</v>
      </c>
      <c r="C143" s="295" t="s">
        <v>121</v>
      </c>
      <c r="D143" s="289">
        <v>1</v>
      </c>
      <c r="E143" s="320"/>
      <c r="F143" s="314">
        <f t="shared" si="1"/>
        <v>0</v>
      </c>
    </row>
    <row r="144" spans="1:6" ht="110.25">
      <c r="A144" s="285" t="s">
        <v>483</v>
      </c>
      <c r="B144" s="290" t="s">
        <v>522</v>
      </c>
      <c r="C144" s="295" t="s">
        <v>121</v>
      </c>
      <c r="D144" s="289">
        <v>1</v>
      </c>
      <c r="E144" s="320"/>
      <c r="F144" s="314">
        <f t="shared" si="1"/>
        <v>0</v>
      </c>
    </row>
    <row r="145" spans="1:6" ht="63">
      <c r="A145" s="285" t="s">
        <v>483</v>
      </c>
      <c r="B145" s="290" t="s">
        <v>523</v>
      </c>
      <c r="C145" s="295" t="s">
        <v>121</v>
      </c>
      <c r="D145" s="289">
        <v>2</v>
      </c>
      <c r="E145" s="320"/>
      <c r="F145" s="314">
        <f t="shared" si="1"/>
        <v>0</v>
      </c>
    </row>
    <row r="146" spans="1:6" ht="31.5">
      <c r="A146" s="285" t="s">
        <v>483</v>
      </c>
      <c r="B146" s="290" t="s">
        <v>524</v>
      </c>
      <c r="C146" s="295" t="s">
        <v>121</v>
      </c>
      <c r="D146" s="289">
        <v>1</v>
      </c>
      <c r="E146" s="320"/>
      <c r="F146" s="314">
        <f t="shared" si="1"/>
        <v>0</v>
      </c>
    </row>
    <row r="147" spans="1:6" ht="47.25">
      <c r="A147" s="285" t="s">
        <v>483</v>
      </c>
      <c r="B147" s="290" t="s">
        <v>525</v>
      </c>
      <c r="C147" s="295" t="s">
        <v>121</v>
      </c>
      <c r="D147" s="289">
        <v>1</v>
      </c>
      <c r="E147" s="320"/>
      <c r="F147" s="314">
        <f t="shared" si="1"/>
        <v>0</v>
      </c>
    </row>
    <row r="148" spans="1:6" ht="31.5">
      <c r="A148" s="285" t="s">
        <v>483</v>
      </c>
      <c r="B148" s="290" t="s">
        <v>526</v>
      </c>
      <c r="C148" s="295" t="s">
        <v>121</v>
      </c>
      <c r="D148" s="289">
        <v>1</v>
      </c>
      <c r="E148" s="320"/>
      <c r="F148" s="314">
        <f t="shared" si="1"/>
        <v>0</v>
      </c>
    </row>
    <row r="149" spans="1:6" ht="47.25">
      <c r="A149" s="285" t="s">
        <v>483</v>
      </c>
      <c r="B149" s="290" t="s">
        <v>527</v>
      </c>
      <c r="C149" s="295" t="s">
        <v>121</v>
      </c>
      <c r="D149" s="289">
        <v>1</v>
      </c>
      <c r="E149" s="320"/>
      <c r="F149" s="314">
        <f t="shared" si="1"/>
        <v>0</v>
      </c>
    </row>
    <row r="150" spans="1:6" ht="31.5">
      <c r="A150" s="285" t="s">
        <v>483</v>
      </c>
      <c r="B150" s="290" t="s">
        <v>528</v>
      </c>
      <c r="C150" s="295" t="s">
        <v>121</v>
      </c>
      <c r="D150" s="289">
        <v>1</v>
      </c>
      <c r="E150" s="320"/>
      <c r="F150" s="314">
        <f t="shared" si="1"/>
        <v>0</v>
      </c>
    </row>
    <row r="151" spans="1:6" ht="31.5">
      <c r="A151" s="285" t="s">
        <v>483</v>
      </c>
      <c r="B151" s="290" t="s">
        <v>529</v>
      </c>
      <c r="C151" s="295" t="s">
        <v>121</v>
      </c>
      <c r="D151" s="289">
        <v>1</v>
      </c>
      <c r="E151" s="320"/>
      <c r="F151" s="314">
        <f t="shared" si="1"/>
        <v>0</v>
      </c>
    </row>
    <row r="152" spans="1:6" ht="63">
      <c r="A152" s="285" t="s">
        <v>483</v>
      </c>
      <c r="B152" s="290" t="s">
        <v>530</v>
      </c>
      <c r="C152" s="295" t="s">
        <v>121</v>
      </c>
      <c r="D152" s="289">
        <v>1</v>
      </c>
      <c r="E152" s="320"/>
      <c r="F152" s="314">
        <f t="shared" si="1"/>
        <v>0</v>
      </c>
    </row>
    <row r="153" spans="1:6" ht="94.5">
      <c r="A153" s="285" t="s">
        <v>483</v>
      </c>
      <c r="B153" s="290" t="s">
        <v>531</v>
      </c>
      <c r="C153" s="295" t="s">
        <v>121</v>
      </c>
      <c r="D153" s="289">
        <v>5</v>
      </c>
      <c r="E153" s="320"/>
      <c r="F153" s="314">
        <f t="shared" si="1"/>
        <v>0</v>
      </c>
    </row>
    <row r="154" spans="1:6" ht="78.75">
      <c r="A154" s="285" t="s">
        <v>483</v>
      </c>
      <c r="B154" s="290" t="s">
        <v>532</v>
      </c>
      <c r="C154" s="295" t="s">
        <v>121</v>
      </c>
      <c r="D154" s="289">
        <v>12</v>
      </c>
      <c r="E154" s="320"/>
      <c r="F154" s="314">
        <f t="shared" si="1"/>
        <v>0</v>
      </c>
    </row>
    <row r="155" spans="1:6" ht="31.5">
      <c r="A155" s="285" t="s">
        <v>483</v>
      </c>
      <c r="B155" s="290" t="s">
        <v>533</v>
      </c>
      <c r="C155" s="295" t="s">
        <v>121</v>
      </c>
      <c r="D155" s="289">
        <v>5</v>
      </c>
      <c r="E155" s="320"/>
      <c r="F155" s="314">
        <f t="shared" si="1"/>
        <v>0</v>
      </c>
    </row>
    <row r="156" spans="1:6" ht="15.75">
      <c r="A156" s="285" t="s">
        <v>483</v>
      </c>
      <c r="B156" s="290" t="s">
        <v>534</v>
      </c>
      <c r="C156" s="295" t="s">
        <v>121</v>
      </c>
      <c r="D156" s="289">
        <v>1</v>
      </c>
      <c r="E156" s="320"/>
      <c r="F156" s="314">
        <f t="shared" si="1"/>
        <v>0</v>
      </c>
    </row>
    <row r="157" spans="1:6" ht="15.75">
      <c r="A157" s="285" t="s">
        <v>483</v>
      </c>
      <c r="B157" s="290" t="s">
        <v>535</v>
      </c>
      <c r="C157" s="295" t="s">
        <v>121</v>
      </c>
      <c r="D157" s="289">
        <v>1</v>
      </c>
      <c r="E157" s="320"/>
      <c r="F157" s="314">
        <f t="shared" si="1"/>
        <v>0</v>
      </c>
    </row>
    <row r="158" spans="1:6" ht="15.75">
      <c r="A158" s="285" t="s">
        <v>483</v>
      </c>
      <c r="B158" s="290" t="s">
        <v>536</v>
      </c>
      <c r="C158" s="295" t="s">
        <v>121</v>
      </c>
      <c r="D158" s="289">
        <v>1</v>
      </c>
      <c r="E158" s="320"/>
      <c r="F158" s="314">
        <f t="shared" si="1"/>
        <v>0</v>
      </c>
    </row>
    <row r="159" spans="1:6" ht="47.25">
      <c r="A159" s="285" t="s">
        <v>483</v>
      </c>
      <c r="B159" s="290" t="s">
        <v>537</v>
      </c>
      <c r="C159" s="295" t="s">
        <v>121</v>
      </c>
      <c r="D159" s="289">
        <v>10</v>
      </c>
      <c r="E159" s="320"/>
      <c r="F159" s="314">
        <f t="shared" si="1"/>
        <v>0</v>
      </c>
    </row>
    <row r="160" spans="1:6" ht="31.5">
      <c r="A160" s="285" t="s">
        <v>483</v>
      </c>
      <c r="B160" s="290" t="s">
        <v>538</v>
      </c>
      <c r="C160" s="295" t="s">
        <v>121</v>
      </c>
      <c r="D160" s="289">
        <v>11</v>
      </c>
      <c r="E160" s="320"/>
      <c r="F160" s="314">
        <f t="shared" si="1"/>
        <v>0</v>
      </c>
    </row>
    <row r="161" spans="1:6" ht="31.5">
      <c r="A161" s="285" t="s">
        <v>483</v>
      </c>
      <c r="B161" s="290" t="s">
        <v>539</v>
      </c>
      <c r="C161" s="295" t="s">
        <v>121</v>
      </c>
      <c r="D161" s="289">
        <v>3</v>
      </c>
      <c r="E161" s="320"/>
      <c r="F161" s="314">
        <f t="shared" si="1"/>
        <v>0</v>
      </c>
    </row>
    <row r="162" spans="1:6" ht="31.5">
      <c r="A162" s="285" t="s">
        <v>483</v>
      </c>
      <c r="B162" s="290" t="s">
        <v>540</v>
      </c>
      <c r="C162" s="295" t="s">
        <v>121</v>
      </c>
      <c r="D162" s="289">
        <v>3</v>
      </c>
      <c r="E162" s="320"/>
      <c r="F162" s="314">
        <f t="shared" si="1"/>
        <v>0</v>
      </c>
    </row>
    <row r="163" spans="1:6" ht="31.5">
      <c r="A163" s="285" t="s">
        <v>483</v>
      </c>
      <c r="B163" s="290" t="s">
        <v>541</v>
      </c>
      <c r="C163" s="295" t="s">
        <v>121</v>
      </c>
      <c r="D163" s="289">
        <v>1</v>
      </c>
      <c r="E163" s="320"/>
      <c r="F163" s="314">
        <f t="shared" si="1"/>
        <v>0</v>
      </c>
    </row>
    <row r="164" spans="1:6" ht="31.5">
      <c r="A164" s="285" t="s">
        <v>483</v>
      </c>
      <c r="B164" s="290" t="s">
        <v>542</v>
      </c>
      <c r="C164" s="295" t="s">
        <v>121</v>
      </c>
      <c r="D164" s="289">
        <v>1</v>
      </c>
      <c r="E164" s="320"/>
      <c r="F164" s="314">
        <f t="shared" si="1"/>
        <v>0</v>
      </c>
    </row>
    <row r="165" spans="1:6" ht="31.5">
      <c r="A165" s="285" t="s">
        <v>483</v>
      </c>
      <c r="B165" s="290" t="s">
        <v>543</v>
      </c>
      <c r="C165" s="295" t="s">
        <v>121</v>
      </c>
      <c r="D165" s="289">
        <v>1</v>
      </c>
      <c r="E165" s="320"/>
      <c r="F165" s="314">
        <f t="shared" si="1"/>
        <v>0</v>
      </c>
    </row>
    <row r="166" spans="1:6" ht="31.5">
      <c r="A166" s="285" t="s">
        <v>483</v>
      </c>
      <c r="B166" s="290" t="s">
        <v>544</v>
      </c>
      <c r="C166" s="295" t="s">
        <v>121</v>
      </c>
      <c r="D166" s="289">
        <v>1</v>
      </c>
      <c r="E166" s="320"/>
      <c r="F166" s="314">
        <f t="shared" si="1"/>
        <v>0</v>
      </c>
    </row>
    <row r="167" spans="1:6" ht="31.5">
      <c r="A167" s="285" t="s">
        <v>483</v>
      </c>
      <c r="B167" s="290" t="s">
        <v>545</v>
      </c>
      <c r="C167" s="295" t="s">
        <v>121</v>
      </c>
      <c r="D167" s="289">
        <v>1</v>
      </c>
      <c r="E167" s="320"/>
      <c r="F167" s="314">
        <f t="shared" si="1"/>
        <v>0</v>
      </c>
    </row>
    <row r="168" spans="1:6" ht="31.5">
      <c r="A168" s="285" t="s">
        <v>483</v>
      </c>
      <c r="B168" s="290" t="s">
        <v>546</v>
      </c>
      <c r="C168" s="295" t="s">
        <v>121</v>
      </c>
      <c r="D168" s="289">
        <v>2</v>
      </c>
      <c r="E168" s="320"/>
      <c r="F168" s="314">
        <f t="shared" si="1"/>
        <v>0</v>
      </c>
    </row>
    <row r="169" spans="1:6" ht="31.5">
      <c r="A169" s="285" t="s">
        <v>483</v>
      </c>
      <c r="B169" s="290" t="s">
        <v>547</v>
      </c>
      <c r="C169" s="295" t="s">
        <v>121</v>
      </c>
      <c r="D169" s="289">
        <v>26</v>
      </c>
      <c r="E169" s="320"/>
      <c r="F169" s="314">
        <f t="shared" si="1"/>
        <v>0</v>
      </c>
    </row>
    <row r="170" spans="1:6" ht="15.75">
      <c r="A170" s="285" t="s">
        <v>483</v>
      </c>
      <c r="B170" s="290" t="s">
        <v>548</v>
      </c>
      <c r="C170" s="295" t="s">
        <v>121</v>
      </c>
      <c r="D170" s="289">
        <v>36</v>
      </c>
      <c r="E170" s="320"/>
      <c r="F170" s="314">
        <f t="shared" si="1"/>
        <v>0</v>
      </c>
    </row>
    <row r="171" spans="1:6" ht="15.75">
      <c r="A171" s="285" t="s">
        <v>483</v>
      </c>
      <c r="B171" s="290" t="s">
        <v>549</v>
      </c>
      <c r="C171" s="295" t="s">
        <v>121</v>
      </c>
      <c r="D171" s="177">
        <v>2</v>
      </c>
      <c r="E171" s="320"/>
      <c r="F171" s="314">
        <f t="shared" si="1"/>
        <v>0</v>
      </c>
    </row>
    <row r="172" spans="1:6" ht="31.5">
      <c r="A172" s="285" t="s">
        <v>483</v>
      </c>
      <c r="B172" s="290" t="s">
        <v>550</v>
      </c>
      <c r="C172" s="295" t="s">
        <v>121</v>
      </c>
      <c r="D172" s="177">
        <v>36</v>
      </c>
      <c r="E172" s="320"/>
      <c r="F172" s="314">
        <f t="shared" si="1"/>
        <v>0</v>
      </c>
    </row>
    <row r="173" spans="1:6" ht="15.75">
      <c r="A173" s="285" t="s">
        <v>483</v>
      </c>
      <c r="B173" s="290" t="s">
        <v>551</v>
      </c>
      <c r="C173" s="295" t="s">
        <v>121</v>
      </c>
      <c r="D173" s="289">
        <v>8</v>
      </c>
      <c r="E173" s="320"/>
      <c r="F173" s="314">
        <f t="shared" si="1"/>
        <v>0</v>
      </c>
    </row>
    <row r="174" spans="1:6" ht="15.75">
      <c r="A174" s="285" t="s">
        <v>483</v>
      </c>
      <c r="B174" s="290" t="s">
        <v>552</v>
      </c>
      <c r="C174" s="295" t="s">
        <v>121</v>
      </c>
      <c r="D174" s="289">
        <v>2</v>
      </c>
      <c r="E174" s="320"/>
      <c r="F174" s="314">
        <f t="shared" si="1"/>
        <v>0</v>
      </c>
    </row>
    <row r="175" spans="1:6" ht="15.75">
      <c r="A175" s="285" t="s">
        <v>483</v>
      </c>
      <c r="B175" s="290" t="s">
        <v>553</v>
      </c>
      <c r="C175" s="295" t="s">
        <v>121</v>
      </c>
      <c r="D175" s="289">
        <v>1</v>
      </c>
      <c r="E175" s="320"/>
      <c r="F175" s="314">
        <f t="shared" si="1"/>
        <v>0</v>
      </c>
    </row>
    <row r="176" spans="1:6" ht="15.75">
      <c r="A176" s="285" t="s">
        <v>483</v>
      </c>
      <c r="B176" s="290" t="s">
        <v>554</v>
      </c>
      <c r="C176" s="295" t="s">
        <v>121</v>
      </c>
      <c r="D176" s="289">
        <v>1</v>
      </c>
      <c r="E176" s="320"/>
      <c r="F176" s="314">
        <f t="shared" si="1"/>
        <v>0</v>
      </c>
    </row>
    <row r="177" spans="1:6" ht="31.5">
      <c r="A177" s="285" t="s">
        <v>483</v>
      </c>
      <c r="B177" s="290" t="s">
        <v>555</v>
      </c>
      <c r="C177" s="295" t="s">
        <v>121</v>
      </c>
      <c r="D177" s="289">
        <v>40</v>
      </c>
      <c r="E177" s="320"/>
      <c r="F177" s="314">
        <f t="shared" si="1"/>
        <v>0</v>
      </c>
    </row>
    <row r="178" spans="1:6" ht="15.75">
      <c r="A178" s="285" t="s">
        <v>483</v>
      </c>
      <c r="B178" s="290" t="s">
        <v>556</v>
      </c>
      <c r="C178" s="295" t="s">
        <v>121</v>
      </c>
      <c r="D178" s="289">
        <v>11</v>
      </c>
      <c r="E178" s="320"/>
      <c r="F178" s="314">
        <f t="shared" si="1"/>
        <v>0</v>
      </c>
    </row>
    <row r="179" spans="1:6" ht="15.75">
      <c r="A179" s="285" t="s">
        <v>483</v>
      </c>
      <c r="B179" s="290" t="s">
        <v>557</v>
      </c>
      <c r="C179" s="295" t="s">
        <v>121</v>
      </c>
      <c r="D179" s="289">
        <v>5</v>
      </c>
      <c r="E179" s="320"/>
      <c r="F179" s="314">
        <f t="shared" si="1"/>
        <v>0</v>
      </c>
    </row>
    <row r="180" spans="1:6" ht="31.5">
      <c r="A180" s="285" t="s">
        <v>483</v>
      </c>
      <c r="B180" s="290" t="s">
        <v>558</v>
      </c>
      <c r="C180" s="295" t="s">
        <v>121</v>
      </c>
      <c r="D180" s="289">
        <v>14</v>
      </c>
      <c r="E180" s="320"/>
      <c r="F180" s="314">
        <f t="shared" si="1"/>
        <v>0</v>
      </c>
    </row>
    <row r="181" spans="1:6" ht="78.75">
      <c r="A181" s="285" t="s">
        <v>483</v>
      </c>
      <c r="B181" s="290" t="s">
        <v>559</v>
      </c>
      <c r="C181" s="295" t="s">
        <v>121</v>
      </c>
      <c r="D181" s="289">
        <v>1</v>
      </c>
      <c r="E181" s="320"/>
      <c r="F181" s="314">
        <f t="shared" si="1"/>
        <v>0</v>
      </c>
    </row>
    <row r="182" spans="1:6" ht="189">
      <c r="A182" s="285" t="s">
        <v>483</v>
      </c>
      <c r="B182" s="290" t="s">
        <v>560</v>
      </c>
      <c r="C182" s="295" t="s">
        <v>121</v>
      </c>
      <c r="D182" s="289">
        <v>1</v>
      </c>
      <c r="E182" s="320"/>
      <c r="F182" s="314">
        <f t="shared" si="1"/>
        <v>0</v>
      </c>
    </row>
    <row r="183" spans="1:6" ht="346.5">
      <c r="A183" s="285" t="s">
        <v>483</v>
      </c>
      <c r="B183" s="290" t="s">
        <v>561</v>
      </c>
      <c r="C183" s="295" t="s">
        <v>433</v>
      </c>
      <c r="D183" s="289">
        <v>1</v>
      </c>
      <c r="E183" s="320"/>
      <c r="F183" s="314">
        <f t="shared" si="1"/>
        <v>0</v>
      </c>
    </row>
    <row r="184" spans="1:6" ht="31.5">
      <c r="A184" s="285" t="s">
        <v>483</v>
      </c>
      <c r="B184" s="290" t="s">
        <v>562</v>
      </c>
      <c r="C184" s="295" t="s">
        <v>121</v>
      </c>
      <c r="D184" s="289">
        <v>1</v>
      </c>
      <c r="E184" s="320"/>
      <c r="F184" s="314">
        <f t="shared" si="1"/>
        <v>0</v>
      </c>
    </row>
    <row r="185" spans="1:6" ht="157.5">
      <c r="A185" s="296" t="s">
        <v>483</v>
      </c>
      <c r="B185" s="297" t="s">
        <v>563</v>
      </c>
      <c r="C185" s="298" t="s">
        <v>433</v>
      </c>
      <c r="D185" s="299">
        <v>1</v>
      </c>
      <c r="E185" s="321"/>
      <c r="F185" s="314">
        <f t="shared" si="1"/>
        <v>0</v>
      </c>
    </row>
    <row r="186" spans="1:6" ht="15.75">
      <c r="A186" s="285" t="s">
        <v>653</v>
      </c>
      <c r="B186" s="290" t="s">
        <v>564</v>
      </c>
      <c r="C186" s="289" t="s">
        <v>433</v>
      </c>
      <c r="D186" s="177">
        <v>1</v>
      </c>
      <c r="E186" s="320"/>
      <c r="F186" s="314">
        <f t="shared" si="1"/>
        <v>0</v>
      </c>
    </row>
    <row r="187" spans="1:6" ht="15.75">
      <c r="A187" s="285"/>
      <c r="B187" s="290"/>
      <c r="C187" s="289"/>
      <c r="D187" s="177"/>
      <c r="E187" s="320"/>
      <c r="F187" s="314">
        <v>0</v>
      </c>
    </row>
    <row r="188" spans="1:6" ht="15.75">
      <c r="A188" s="285"/>
      <c r="B188" s="290"/>
      <c r="C188" s="289"/>
      <c r="D188" s="177"/>
      <c r="E188" s="320"/>
      <c r="F188" s="314">
        <v>0</v>
      </c>
    </row>
    <row r="189" spans="1:6" ht="173.25">
      <c r="A189" s="285" t="s">
        <v>652</v>
      </c>
      <c r="B189" s="290" t="s">
        <v>565</v>
      </c>
      <c r="C189" s="289" t="s">
        <v>433</v>
      </c>
      <c r="D189" s="177">
        <v>1</v>
      </c>
      <c r="E189" s="320"/>
      <c r="F189" s="314">
        <f>D189*E189</f>
        <v>0</v>
      </c>
    </row>
    <row r="190" spans="1:6" ht="15.75">
      <c r="A190" s="285"/>
      <c r="B190" s="290"/>
      <c r="C190" s="289"/>
      <c r="D190" s="177"/>
      <c r="E190" s="320"/>
      <c r="F190" s="314">
        <v>0</v>
      </c>
    </row>
    <row r="191" spans="1:6" ht="173.25">
      <c r="A191" s="285" t="s">
        <v>651</v>
      </c>
      <c r="B191" s="290" t="s">
        <v>566</v>
      </c>
      <c r="C191" s="289" t="s">
        <v>433</v>
      </c>
      <c r="D191" s="177">
        <v>1</v>
      </c>
      <c r="E191" s="320"/>
      <c r="F191" s="314">
        <f>D191*E191</f>
        <v>0</v>
      </c>
    </row>
    <row r="192" spans="1:6" ht="15.75">
      <c r="A192" s="285"/>
      <c r="B192" s="290"/>
      <c r="C192" s="289"/>
      <c r="D192" s="177"/>
      <c r="E192" s="320"/>
      <c r="F192" s="314">
        <v>0</v>
      </c>
    </row>
    <row r="193" spans="1:6" ht="31.5">
      <c r="A193" s="285" t="s">
        <v>650</v>
      </c>
      <c r="B193" s="290" t="s">
        <v>567</v>
      </c>
      <c r="C193" s="289" t="s">
        <v>433</v>
      </c>
      <c r="D193" s="177">
        <v>1</v>
      </c>
      <c r="E193" s="320"/>
      <c r="F193" s="314">
        <f>D193*E193</f>
        <v>0</v>
      </c>
    </row>
    <row r="194" spans="1:6" ht="63">
      <c r="A194" s="285"/>
      <c r="B194" s="300" t="s">
        <v>568</v>
      </c>
      <c r="C194" s="289"/>
      <c r="D194" s="177"/>
      <c r="E194" s="320"/>
      <c r="F194" s="314">
        <v>0</v>
      </c>
    </row>
    <row r="195" spans="1:6" ht="63">
      <c r="A195" s="285"/>
      <c r="B195" s="300" t="s">
        <v>569</v>
      </c>
      <c r="C195" s="289"/>
      <c r="D195" s="177"/>
      <c r="E195" s="320"/>
      <c r="F195" s="314">
        <v>0</v>
      </c>
    </row>
    <row r="196" spans="1:6" ht="15.75">
      <c r="A196" s="285"/>
      <c r="B196" s="290"/>
      <c r="C196" s="289"/>
      <c r="D196" s="177"/>
      <c r="E196" s="320"/>
      <c r="F196" s="314">
        <v>0</v>
      </c>
    </row>
    <row r="197" spans="1:6" ht="63">
      <c r="A197" s="285" t="s">
        <v>649</v>
      </c>
      <c r="B197" s="290" t="s">
        <v>570</v>
      </c>
      <c r="C197" s="289" t="s">
        <v>433</v>
      </c>
      <c r="D197" s="177">
        <v>1</v>
      </c>
      <c r="E197" s="320"/>
      <c r="F197" s="314">
        <f>D197*E197</f>
        <v>0</v>
      </c>
    </row>
    <row r="198" spans="1:6" ht="15.75">
      <c r="A198" s="285"/>
      <c r="B198" s="290"/>
      <c r="C198" s="289"/>
      <c r="D198" s="177"/>
      <c r="E198" s="320"/>
      <c r="F198" s="314">
        <v>0</v>
      </c>
    </row>
    <row r="199" spans="1:6" ht="173.25">
      <c r="A199" s="285" t="s">
        <v>648</v>
      </c>
      <c r="B199" s="290" t="s">
        <v>571</v>
      </c>
      <c r="C199" s="289" t="s">
        <v>433</v>
      </c>
      <c r="D199" s="177">
        <v>1</v>
      </c>
      <c r="E199" s="320"/>
      <c r="F199" s="314">
        <f>D199*E199</f>
        <v>0</v>
      </c>
    </row>
    <row r="200" spans="1:6" ht="15.75">
      <c r="A200" s="285"/>
      <c r="B200" s="290"/>
      <c r="C200" s="289"/>
      <c r="D200" s="177"/>
      <c r="E200" s="320"/>
      <c r="F200" s="314">
        <v>0</v>
      </c>
    </row>
    <row r="201" spans="1:6" ht="15.75">
      <c r="A201" s="273" t="s">
        <v>645</v>
      </c>
      <c r="B201" s="274" t="s">
        <v>347</v>
      </c>
      <c r="C201" s="289"/>
      <c r="D201" s="177"/>
      <c r="E201" s="320"/>
      <c r="F201" s="314">
        <v>0</v>
      </c>
    </row>
    <row r="202" spans="1:6" ht="15.75">
      <c r="A202" s="285"/>
      <c r="B202" s="290"/>
      <c r="C202" s="289"/>
      <c r="D202" s="177"/>
      <c r="E202" s="320"/>
      <c r="F202" s="314">
        <v>0</v>
      </c>
    </row>
    <row r="203" spans="1:6" ht="47.25">
      <c r="A203" s="285" t="s">
        <v>647</v>
      </c>
      <c r="B203" s="290" t="s">
        <v>572</v>
      </c>
      <c r="C203" s="289" t="s">
        <v>433</v>
      </c>
      <c r="D203" s="177">
        <v>1</v>
      </c>
      <c r="E203" s="320"/>
      <c r="F203" s="314">
        <f>D203*E203</f>
        <v>0</v>
      </c>
    </row>
    <row r="204" spans="1:6" ht="15.75">
      <c r="A204" s="285"/>
      <c r="B204" s="290"/>
      <c r="C204" s="289"/>
      <c r="D204" s="177"/>
      <c r="E204" s="320"/>
      <c r="F204" s="314"/>
    </row>
    <row r="205" spans="1:6" ht="15.75">
      <c r="A205" s="285"/>
      <c r="B205" s="290"/>
      <c r="C205" s="289"/>
      <c r="D205" s="177"/>
      <c r="E205" s="320"/>
      <c r="F205" s="314"/>
    </row>
    <row r="206" spans="1:6" ht="15.75">
      <c r="A206" s="338" t="s">
        <v>573</v>
      </c>
      <c r="B206" s="301" t="s">
        <v>620</v>
      </c>
      <c r="C206" s="289"/>
      <c r="D206" s="177"/>
      <c r="E206" s="320"/>
      <c r="F206" s="314"/>
    </row>
    <row r="207" spans="1:6" ht="15.75">
      <c r="A207" s="285"/>
      <c r="B207" s="290"/>
      <c r="C207" s="289"/>
      <c r="D207" s="177"/>
      <c r="E207" s="320"/>
      <c r="F207" s="314"/>
    </row>
    <row r="208" spans="1:6" ht="15.75">
      <c r="A208" s="280" t="s">
        <v>646</v>
      </c>
      <c r="B208" s="302" t="s">
        <v>431</v>
      </c>
      <c r="C208" s="289"/>
      <c r="D208" s="177"/>
      <c r="E208" s="320"/>
      <c r="F208" s="314">
        <f>(F8+F11+F13+F15+F17+F19)</f>
        <v>0</v>
      </c>
    </row>
    <row r="209" spans="1:6" ht="31.5">
      <c r="A209" s="280" t="s">
        <v>576</v>
      </c>
      <c r="B209" s="302" t="s">
        <v>442</v>
      </c>
      <c r="C209" s="289"/>
      <c r="D209" s="177"/>
      <c r="E209" s="320"/>
      <c r="F209" s="314">
        <f>(F25+F26+F27+F28+F29+F30+F31+F32+F33+F34+F35+F38+F39+F42+F43+F44+F46+F48+F50+F53+F54+F55+F56+F58+F60+F65+F67+F69+F71+F73+F75+F83+F86)</f>
        <v>0</v>
      </c>
    </row>
    <row r="210" spans="1:6" ht="31.5">
      <c r="A210" s="280" t="s">
        <v>577</v>
      </c>
      <c r="B210" s="302" t="s">
        <v>491</v>
      </c>
      <c r="C210" s="289"/>
      <c r="D210" s="177"/>
      <c r="E210" s="320"/>
      <c r="F210" s="314">
        <f>F91+F93+F95+F97+F99+F101+F103+F105+F107+F109+F111</f>
        <v>0</v>
      </c>
    </row>
    <row r="211" spans="1:6" ht="31.5">
      <c r="A211" s="280" t="s">
        <v>578</v>
      </c>
      <c r="B211" s="302" t="s">
        <v>503</v>
      </c>
      <c r="C211" s="289"/>
      <c r="D211" s="177"/>
      <c r="E211" s="320"/>
      <c r="F211" s="314">
        <f>(F116+F118+F120+F122+F124+F126+F128)</f>
        <v>0</v>
      </c>
    </row>
    <row r="212" spans="1:6" ht="31.5">
      <c r="A212" s="280" t="s">
        <v>579</v>
      </c>
      <c r="B212" s="302" t="s">
        <v>510</v>
      </c>
      <c r="C212" s="289"/>
      <c r="D212" s="177"/>
      <c r="E212" s="320"/>
      <c r="F212" s="314">
        <f>(F135+F136+F137+F138+F139+F140+F141+F142+F143+F144+F145+F146+F147+F148+F149+F150+F151+'ELEKTROTEHNIČKI TROŠKOVNIK'!F152+F153+F154+F155+F156+F157+F158+F159+F160+F161+F162+F163+F164+F165+F166+F167+F168+F169+F170+F171+F172+F173+F174+F175+F176+F177+F178+F179+F180+F181+F182+F183+F184+F185+F186+F189+F191+F193+F197+F199)</f>
        <v>0</v>
      </c>
    </row>
    <row r="213" spans="1:6" ht="15.75">
      <c r="A213" s="280" t="s">
        <v>580</v>
      </c>
      <c r="B213" s="301" t="s">
        <v>347</v>
      </c>
      <c r="C213" s="289"/>
      <c r="D213" s="177"/>
      <c r="E213" s="320"/>
      <c r="F213" s="314">
        <f>F203</f>
        <v>0</v>
      </c>
    </row>
    <row r="214" spans="1:6" ht="15.75">
      <c r="A214" s="285"/>
      <c r="B214" s="303"/>
      <c r="C214" s="304"/>
      <c r="D214" s="305"/>
      <c r="E214" s="322"/>
      <c r="F214" s="314"/>
    </row>
    <row r="215" spans="1:6" ht="15.75">
      <c r="A215" s="306" t="s">
        <v>573</v>
      </c>
      <c r="B215" s="307" t="s">
        <v>621</v>
      </c>
      <c r="C215" s="308"/>
      <c r="D215" s="309"/>
      <c r="E215" s="323"/>
      <c r="F215" s="315">
        <f>F213+F212+F211+F210+F209+F208</f>
        <v>0</v>
      </c>
    </row>
  </sheetData>
  <sheetProtection/>
  <conditionalFormatting sqref="E36 E58:E59 E46:E49 E95:E123 E129:E137 E139:E154 E185:E189 E1:F16 E192:F192 E204:F212 E200 F200:F202 E214:F65536 E86:E92 E69:F76 F19:F66 E19:E25 E125:E126 E197:F199 F125:F189 F86:F123">
    <cfRule type="cellIs" priority="74" dxfId="0" operator="equal" stopIfTrue="1">
      <formula>0</formula>
    </cfRule>
  </conditionalFormatting>
  <conditionalFormatting sqref="E33:E35">
    <cfRule type="cellIs" priority="73" dxfId="0" operator="equal" stopIfTrue="1">
      <formula>0</formula>
    </cfRule>
  </conditionalFormatting>
  <conditionalFormatting sqref="E32">
    <cfRule type="cellIs" priority="72" dxfId="0" operator="equal" stopIfTrue="1">
      <formula>0</formula>
    </cfRule>
  </conditionalFormatting>
  <conditionalFormatting sqref="E31">
    <cfRule type="cellIs" priority="71" dxfId="0" operator="equal" stopIfTrue="1">
      <formula>0</formula>
    </cfRule>
  </conditionalFormatting>
  <conditionalFormatting sqref="E30">
    <cfRule type="cellIs" priority="70" dxfId="0" operator="equal" stopIfTrue="1">
      <formula>0</formula>
    </cfRule>
  </conditionalFormatting>
  <conditionalFormatting sqref="E27:E29">
    <cfRule type="cellIs" priority="69" dxfId="0" operator="equal" stopIfTrue="1">
      <formula>0</formula>
    </cfRule>
  </conditionalFormatting>
  <conditionalFormatting sqref="E26">
    <cfRule type="cellIs" priority="68" dxfId="0" operator="equal" stopIfTrue="1">
      <formula>0</formula>
    </cfRule>
  </conditionalFormatting>
  <conditionalFormatting sqref="E50:E51">
    <cfRule type="cellIs" priority="67" dxfId="0" operator="equal" stopIfTrue="1">
      <formula>0</formula>
    </cfRule>
  </conditionalFormatting>
  <conditionalFormatting sqref="E37 E40">
    <cfRule type="cellIs" priority="66" dxfId="0" operator="equal" stopIfTrue="1">
      <formula>0</formula>
    </cfRule>
  </conditionalFormatting>
  <conditionalFormatting sqref="E38">
    <cfRule type="cellIs" priority="65" dxfId="0" operator="equal" stopIfTrue="1">
      <formula>0</formula>
    </cfRule>
  </conditionalFormatting>
  <conditionalFormatting sqref="E39">
    <cfRule type="cellIs" priority="64" dxfId="0" operator="equal" stopIfTrue="1">
      <formula>0</formula>
    </cfRule>
  </conditionalFormatting>
  <conditionalFormatting sqref="E41 E45">
    <cfRule type="cellIs" priority="63" dxfId="0" operator="equal" stopIfTrue="1">
      <formula>0</formula>
    </cfRule>
  </conditionalFormatting>
  <conditionalFormatting sqref="E42">
    <cfRule type="cellIs" priority="62" dxfId="0" operator="equal" stopIfTrue="1">
      <formula>0</formula>
    </cfRule>
  </conditionalFormatting>
  <conditionalFormatting sqref="E43">
    <cfRule type="cellIs" priority="61" dxfId="0" operator="equal" stopIfTrue="1">
      <formula>0</formula>
    </cfRule>
  </conditionalFormatting>
  <conditionalFormatting sqref="E44">
    <cfRule type="cellIs" priority="60" dxfId="0" operator="equal" stopIfTrue="1">
      <formula>0</formula>
    </cfRule>
  </conditionalFormatting>
  <conditionalFormatting sqref="E52 E57">
    <cfRule type="cellIs" priority="59" dxfId="0" operator="equal" stopIfTrue="1">
      <formula>0</formula>
    </cfRule>
  </conditionalFormatting>
  <conditionalFormatting sqref="E53">
    <cfRule type="cellIs" priority="58" dxfId="0" operator="equal" stopIfTrue="1">
      <formula>0</formula>
    </cfRule>
  </conditionalFormatting>
  <conditionalFormatting sqref="E54">
    <cfRule type="cellIs" priority="57" dxfId="0" operator="equal" stopIfTrue="1">
      <formula>0</formula>
    </cfRule>
  </conditionalFormatting>
  <conditionalFormatting sqref="E55">
    <cfRule type="cellIs" priority="56" dxfId="0" operator="equal" stopIfTrue="1">
      <formula>0</formula>
    </cfRule>
  </conditionalFormatting>
  <conditionalFormatting sqref="E56">
    <cfRule type="cellIs" priority="55" dxfId="0" operator="equal" stopIfTrue="1">
      <formula>0</formula>
    </cfRule>
  </conditionalFormatting>
  <conditionalFormatting sqref="E60:E61">
    <cfRule type="cellIs" priority="54" dxfId="0" operator="equal" stopIfTrue="1">
      <formula>0</formula>
    </cfRule>
  </conditionalFormatting>
  <conditionalFormatting sqref="E93:E94">
    <cfRule type="cellIs" priority="53" dxfId="0" operator="equal" stopIfTrue="1">
      <formula>0</formula>
    </cfRule>
  </conditionalFormatting>
  <conditionalFormatting sqref="E127:E128">
    <cfRule type="cellIs" priority="52" dxfId="0" operator="equal" stopIfTrue="1">
      <formula>0</formula>
    </cfRule>
  </conditionalFormatting>
  <conditionalFormatting sqref="E138">
    <cfRule type="cellIs" priority="51" dxfId="0" operator="equal" stopIfTrue="1">
      <formula>0</formula>
    </cfRule>
  </conditionalFormatting>
  <conditionalFormatting sqref="E155">
    <cfRule type="cellIs" priority="50" dxfId="0" operator="equal" stopIfTrue="1">
      <formula>0</formula>
    </cfRule>
  </conditionalFormatting>
  <conditionalFormatting sqref="E184">
    <cfRule type="cellIs" priority="49" dxfId="0" operator="equal" stopIfTrue="1">
      <formula>0</formula>
    </cfRule>
  </conditionalFormatting>
  <conditionalFormatting sqref="E183">
    <cfRule type="cellIs" priority="48" dxfId="0" operator="equal" stopIfTrue="1">
      <formula>0</formula>
    </cfRule>
  </conditionalFormatting>
  <conditionalFormatting sqref="E182">
    <cfRule type="cellIs" priority="47" dxfId="0" operator="equal" stopIfTrue="1">
      <formula>0</formula>
    </cfRule>
  </conditionalFormatting>
  <conditionalFormatting sqref="E181">
    <cfRule type="cellIs" priority="46" dxfId="0" operator="equal" stopIfTrue="1">
      <formula>0</formula>
    </cfRule>
  </conditionalFormatting>
  <conditionalFormatting sqref="E180">
    <cfRule type="cellIs" priority="45" dxfId="0" operator="equal" stopIfTrue="1">
      <formula>0</formula>
    </cfRule>
  </conditionalFormatting>
  <conditionalFormatting sqref="E179">
    <cfRule type="cellIs" priority="44" dxfId="0" operator="equal" stopIfTrue="1">
      <formula>0</formula>
    </cfRule>
  </conditionalFormatting>
  <conditionalFormatting sqref="E178">
    <cfRule type="cellIs" priority="43" dxfId="0" operator="equal" stopIfTrue="1">
      <formula>0</formula>
    </cfRule>
  </conditionalFormatting>
  <conditionalFormatting sqref="E177">
    <cfRule type="cellIs" priority="42" dxfId="0" operator="equal" stopIfTrue="1">
      <formula>0</formula>
    </cfRule>
  </conditionalFormatting>
  <conditionalFormatting sqref="E176">
    <cfRule type="cellIs" priority="41" dxfId="0" operator="equal" stopIfTrue="1">
      <formula>0</formula>
    </cfRule>
  </conditionalFormatting>
  <conditionalFormatting sqref="E175">
    <cfRule type="cellIs" priority="40" dxfId="0" operator="equal" stopIfTrue="1">
      <formula>0</formula>
    </cfRule>
  </conditionalFormatting>
  <conditionalFormatting sqref="E174">
    <cfRule type="cellIs" priority="39" dxfId="0" operator="equal" stopIfTrue="1">
      <formula>0</formula>
    </cfRule>
  </conditionalFormatting>
  <conditionalFormatting sqref="E173">
    <cfRule type="cellIs" priority="38" dxfId="0" operator="equal" stopIfTrue="1">
      <formula>0</formula>
    </cfRule>
  </conditionalFormatting>
  <conditionalFormatting sqref="E172">
    <cfRule type="cellIs" priority="37" dxfId="0" operator="equal" stopIfTrue="1">
      <formula>0</formula>
    </cfRule>
  </conditionalFormatting>
  <conditionalFormatting sqref="E171">
    <cfRule type="cellIs" priority="36" dxfId="0" operator="equal" stopIfTrue="1">
      <formula>0</formula>
    </cfRule>
  </conditionalFormatting>
  <conditionalFormatting sqref="E170">
    <cfRule type="cellIs" priority="35" dxfId="0" operator="equal" stopIfTrue="1">
      <formula>0</formula>
    </cfRule>
  </conditionalFormatting>
  <conditionalFormatting sqref="E169">
    <cfRule type="cellIs" priority="34" dxfId="0" operator="equal" stopIfTrue="1">
      <formula>0</formula>
    </cfRule>
  </conditionalFormatting>
  <conditionalFormatting sqref="E168">
    <cfRule type="cellIs" priority="33" dxfId="0" operator="equal" stopIfTrue="1">
      <formula>0</formula>
    </cfRule>
  </conditionalFormatting>
  <conditionalFormatting sqref="E167">
    <cfRule type="cellIs" priority="32" dxfId="0" operator="equal" stopIfTrue="1">
      <formula>0</formula>
    </cfRule>
  </conditionalFormatting>
  <conditionalFormatting sqref="E166">
    <cfRule type="cellIs" priority="31" dxfId="0" operator="equal" stopIfTrue="1">
      <formula>0</formula>
    </cfRule>
  </conditionalFormatting>
  <conditionalFormatting sqref="E165">
    <cfRule type="cellIs" priority="30" dxfId="0" operator="equal" stopIfTrue="1">
      <formula>0</formula>
    </cfRule>
  </conditionalFormatting>
  <conditionalFormatting sqref="E164">
    <cfRule type="cellIs" priority="29" dxfId="0" operator="equal" stopIfTrue="1">
      <formula>0</formula>
    </cfRule>
  </conditionalFormatting>
  <conditionalFormatting sqref="E163">
    <cfRule type="cellIs" priority="28" dxfId="0" operator="equal" stopIfTrue="1">
      <formula>0</formula>
    </cfRule>
  </conditionalFormatting>
  <conditionalFormatting sqref="E162">
    <cfRule type="cellIs" priority="27" dxfId="0" operator="equal" stopIfTrue="1">
      <formula>0</formula>
    </cfRule>
  </conditionalFormatting>
  <conditionalFormatting sqref="E161">
    <cfRule type="cellIs" priority="26" dxfId="0" operator="equal" stopIfTrue="1">
      <formula>0</formula>
    </cfRule>
  </conditionalFormatting>
  <conditionalFormatting sqref="E160">
    <cfRule type="cellIs" priority="25" dxfId="0" operator="equal" stopIfTrue="1">
      <formula>0</formula>
    </cfRule>
  </conditionalFormatting>
  <conditionalFormatting sqref="E159">
    <cfRule type="cellIs" priority="24" dxfId="0" operator="equal" stopIfTrue="1">
      <formula>0</formula>
    </cfRule>
  </conditionalFormatting>
  <conditionalFormatting sqref="E158">
    <cfRule type="cellIs" priority="23" dxfId="0" operator="equal" stopIfTrue="1">
      <formula>0</formula>
    </cfRule>
  </conditionalFormatting>
  <conditionalFormatting sqref="E157">
    <cfRule type="cellIs" priority="22" dxfId="0" operator="equal" stopIfTrue="1">
      <formula>0</formula>
    </cfRule>
  </conditionalFormatting>
  <conditionalFormatting sqref="E156">
    <cfRule type="cellIs" priority="21" dxfId="0" operator="equal" stopIfTrue="1">
      <formula>0</formula>
    </cfRule>
  </conditionalFormatting>
  <conditionalFormatting sqref="E62 E66">
    <cfRule type="cellIs" priority="20" dxfId="0" operator="equal" stopIfTrue="1">
      <formula>0</formula>
    </cfRule>
  </conditionalFormatting>
  <conditionalFormatting sqref="E63">
    <cfRule type="cellIs" priority="19" dxfId="0" operator="equal" stopIfTrue="1">
      <formula>0</formula>
    </cfRule>
  </conditionalFormatting>
  <conditionalFormatting sqref="E64">
    <cfRule type="cellIs" priority="18" dxfId="0" operator="equal" stopIfTrue="1">
      <formula>0</formula>
    </cfRule>
  </conditionalFormatting>
  <conditionalFormatting sqref="E65">
    <cfRule type="cellIs" priority="17" dxfId="0" operator="equal" stopIfTrue="1">
      <formula>0</formula>
    </cfRule>
  </conditionalFormatting>
  <conditionalFormatting sqref="E67:F68">
    <cfRule type="cellIs" priority="16" dxfId="0" operator="equal" stopIfTrue="1">
      <formula>0</formula>
    </cfRule>
  </conditionalFormatting>
  <conditionalFormatting sqref="E201:E202">
    <cfRule type="cellIs" priority="15" dxfId="0" operator="equal" stopIfTrue="1">
      <formula>0</formula>
    </cfRule>
  </conditionalFormatting>
  <conditionalFormatting sqref="E213:F213">
    <cfRule type="cellIs" priority="14" dxfId="0" operator="equal" stopIfTrue="1">
      <formula>0</formula>
    </cfRule>
  </conditionalFormatting>
  <conditionalFormatting sqref="E203:F203">
    <cfRule type="cellIs" priority="13" dxfId="0" operator="equal" stopIfTrue="1">
      <formula>0</formula>
    </cfRule>
  </conditionalFormatting>
  <conditionalFormatting sqref="E77:F77 E85:F85">
    <cfRule type="cellIs" priority="12" dxfId="0" operator="equal" stopIfTrue="1">
      <formula>0</formula>
    </cfRule>
  </conditionalFormatting>
  <conditionalFormatting sqref="E84">
    <cfRule type="cellIs" priority="11" dxfId="0" operator="equal" stopIfTrue="1">
      <formula>0</formula>
    </cfRule>
  </conditionalFormatting>
  <conditionalFormatting sqref="E83">
    <cfRule type="cellIs" priority="10" dxfId="0" operator="equal" stopIfTrue="1">
      <formula>0</formula>
    </cfRule>
  </conditionalFormatting>
  <conditionalFormatting sqref="E82">
    <cfRule type="cellIs" priority="9" dxfId="0" operator="equal" stopIfTrue="1">
      <formula>0</formula>
    </cfRule>
  </conditionalFormatting>
  <conditionalFormatting sqref="E81">
    <cfRule type="cellIs" priority="8" dxfId="0" operator="equal" stopIfTrue="1">
      <formula>0</formula>
    </cfRule>
  </conditionalFormatting>
  <conditionalFormatting sqref="E80">
    <cfRule type="cellIs" priority="7" dxfId="0" operator="equal" stopIfTrue="1">
      <formula>0</formula>
    </cfRule>
  </conditionalFormatting>
  <conditionalFormatting sqref="E79">
    <cfRule type="cellIs" priority="6" dxfId="0" operator="equal" stopIfTrue="1">
      <formula>0</formula>
    </cfRule>
  </conditionalFormatting>
  <conditionalFormatting sqref="E78:F78 F79:F84">
    <cfRule type="cellIs" priority="5" dxfId="0" operator="equal" stopIfTrue="1">
      <formula>0</formula>
    </cfRule>
  </conditionalFormatting>
  <conditionalFormatting sqref="E17:F18">
    <cfRule type="cellIs" priority="4" dxfId="0" operator="equal" stopIfTrue="1">
      <formula>0</formula>
    </cfRule>
  </conditionalFormatting>
  <conditionalFormatting sqref="E124:F124">
    <cfRule type="cellIs" priority="3" dxfId="0" operator="equal" stopIfTrue="1">
      <formula>0</formula>
    </cfRule>
  </conditionalFormatting>
  <conditionalFormatting sqref="E193:F196">
    <cfRule type="cellIs" priority="2" dxfId="0" operator="equal" stopIfTrue="1">
      <formula>0</formula>
    </cfRule>
  </conditionalFormatting>
  <conditionalFormatting sqref="E190:F191">
    <cfRule type="cellIs" priority="1" dxfId="0" operator="equal"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F61"/>
  <sheetViews>
    <sheetView view="pageBreakPreview" zoomScale="85" zoomScaleNormal="85" zoomScaleSheetLayoutView="85" zoomScalePageLayoutView="70" workbookViewId="0" topLeftCell="A1">
      <selection activeCell="B2" sqref="B2:E2"/>
    </sheetView>
  </sheetViews>
  <sheetFormatPr defaultColWidth="9.140625" defaultRowHeight="12.75"/>
  <cols>
    <col min="1" max="1" width="10.421875" style="90" customWidth="1"/>
    <col min="2" max="2" width="66.00390625" style="91" customWidth="1"/>
    <col min="3" max="3" width="8.8515625" style="87" customWidth="1"/>
    <col min="4" max="4" width="8.8515625" style="88" customWidth="1"/>
    <col min="5" max="5" width="11.140625" style="89" customWidth="1"/>
    <col min="6" max="6" width="15.7109375" style="101" customWidth="1"/>
    <col min="7" max="7" width="9.140625" style="1" customWidth="1"/>
    <col min="8" max="8" width="37.421875" style="1" customWidth="1"/>
    <col min="9" max="9" width="28.8515625" style="1" customWidth="1"/>
    <col min="10" max="16384" width="9.140625" style="1" customWidth="1"/>
  </cols>
  <sheetData>
    <row r="1" spans="1:6" ht="15" customHeight="1">
      <c r="A1" s="31"/>
      <c r="B1" s="32"/>
      <c r="C1" s="33"/>
      <c r="D1" s="34"/>
      <c r="E1" s="35"/>
      <c r="F1" s="92"/>
    </row>
    <row r="2" spans="1:6" ht="15.75">
      <c r="A2" s="36"/>
      <c r="B2" s="339" t="s">
        <v>356</v>
      </c>
      <c r="C2" s="339"/>
      <c r="D2" s="339"/>
      <c r="E2" s="339"/>
      <c r="F2" s="93"/>
    </row>
    <row r="3" spans="1:6" ht="15.75">
      <c r="A3" s="36"/>
      <c r="B3" s="38"/>
      <c r="C3" s="39"/>
      <c r="D3" s="40"/>
      <c r="E3" s="37"/>
      <c r="F3" s="93"/>
    </row>
    <row r="4" spans="1:6" ht="15.75">
      <c r="A4" s="41"/>
      <c r="B4" s="38"/>
      <c r="C4" s="39"/>
      <c r="D4" s="40"/>
      <c r="E4" s="42"/>
      <c r="F4" s="93"/>
    </row>
    <row r="5" spans="1:6" ht="15.75">
      <c r="A5" s="44" t="s">
        <v>124</v>
      </c>
      <c r="B5" s="45" t="s">
        <v>248</v>
      </c>
      <c r="C5" s="46"/>
      <c r="D5" s="47"/>
      <c r="E5" s="48"/>
      <c r="F5" s="94"/>
    </row>
    <row r="6" spans="1:6" ht="15.75">
      <c r="A6" s="44"/>
      <c r="B6" s="45"/>
      <c r="C6" s="46"/>
      <c r="D6" s="47"/>
      <c r="E6" s="48"/>
      <c r="F6" s="94"/>
    </row>
    <row r="7" spans="1:6" ht="15.75">
      <c r="A7" s="49" t="s">
        <v>249</v>
      </c>
      <c r="B7" s="50" t="s">
        <v>141</v>
      </c>
      <c r="C7" s="51"/>
      <c r="D7" s="52"/>
      <c r="E7" s="53"/>
      <c r="F7" s="95">
        <f>'GRAĐEVINSKI TROŠKOVNIK'!F398</f>
        <v>0</v>
      </c>
    </row>
    <row r="8" spans="1:6" ht="15.75">
      <c r="A8" s="49"/>
      <c r="B8" s="50"/>
      <c r="C8" s="51"/>
      <c r="D8" s="52"/>
      <c r="E8" s="53"/>
      <c r="F8" s="95"/>
    </row>
    <row r="9" spans="1:6" ht="15.75">
      <c r="A9" s="49" t="s">
        <v>250</v>
      </c>
      <c r="B9" s="50" t="s">
        <v>181</v>
      </c>
      <c r="C9" s="51"/>
      <c r="D9" s="52"/>
      <c r="E9" s="53"/>
      <c r="F9" s="95">
        <f>'GRAĐEVINSKI TROŠKOVNIK'!F400</f>
        <v>0</v>
      </c>
    </row>
    <row r="10" spans="1:6" ht="15.75">
      <c r="A10" s="49"/>
      <c r="B10" s="50"/>
      <c r="C10" s="51"/>
      <c r="D10" s="54"/>
      <c r="E10" s="54"/>
      <c r="F10" s="95"/>
    </row>
    <row r="11" spans="1:6" ht="15.75">
      <c r="A11" s="49" t="s">
        <v>251</v>
      </c>
      <c r="B11" s="50" t="s">
        <v>362</v>
      </c>
      <c r="C11" s="51"/>
      <c r="D11" s="54"/>
      <c r="E11" s="54"/>
      <c r="F11" s="95">
        <f>'GRAĐEVINSKI TROŠKOVNIK'!F402</f>
        <v>0</v>
      </c>
    </row>
    <row r="12" spans="1:6" ht="15.75">
      <c r="A12" s="49"/>
      <c r="B12" s="50"/>
      <c r="C12" s="51"/>
      <c r="D12" s="54"/>
      <c r="E12" s="54"/>
      <c r="F12" s="95"/>
    </row>
    <row r="13" spans="1:6" ht="15.75">
      <c r="A13" s="49" t="s">
        <v>252</v>
      </c>
      <c r="B13" s="50" t="s">
        <v>368</v>
      </c>
      <c r="C13" s="51"/>
      <c r="D13" s="54"/>
      <c r="E13" s="54"/>
      <c r="F13" s="95">
        <f>'GRAĐEVINSKI TROŠKOVNIK'!F404</f>
        <v>0</v>
      </c>
    </row>
    <row r="14" spans="1:6" ht="15.75">
      <c r="A14" s="49"/>
      <c r="B14" s="50"/>
      <c r="C14" s="51"/>
      <c r="D14" s="54"/>
      <c r="E14" s="54"/>
      <c r="F14" s="95"/>
    </row>
    <row r="15" spans="1:6" ht="15.75">
      <c r="A15" s="49" t="s">
        <v>253</v>
      </c>
      <c r="B15" s="50" t="s">
        <v>382</v>
      </c>
      <c r="C15" s="51"/>
      <c r="D15" s="52"/>
      <c r="E15" s="53"/>
      <c r="F15" s="95">
        <f>'GRAĐEVINSKI TROŠKOVNIK'!F406</f>
        <v>0</v>
      </c>
    </row>
    <row r="16" spans="1:6" ht="15.75">
      <c r="A16" s="49"/>
      <c r="B16" s="50"/>
      <c r="C16" s="51"/>
      <c r="D16" s="52"/>
      <c r="E16" s="53"/>
      <c r="F16" s="95"/>
    </row>
    <row r="17" spans="1:6" ht="15.75">
      <c r="A17" s="49" t="s">
        <v>254</v>
      </c>
      <c r="B17" s="50" t="s">
        <v>389</v>
      </c>
      <c r="C17" s="51"/>
      <c r="D17" s="52"/>
      <c r="E17" s="53"/>
      <c r="F17" s="95">
        <f>'GRAĐEVINSKI TROŠKOVNIK'!F408</f>
        <v>0</v>
      </c>
    </row>
    <row r="18" spans="1:6" ht="15.75">
      <c r="A18" s="49"/>
      <c r="B18" s="50"/>
      <c r="C18" s="51"/>
      <c r="D18" s="52"/>
      <c r="E18" s="53"/>
      <c r="F18" s="95"/>
    </row>
    <row r="19" spans="1:6" ht="15.75">
      <c r="A19" s="49" t="s">
        <v>255</v>
      </c>
      <c r="B19" s="50" t="s">
        <v>397</v>
      </c>
      <c r="C19" s="51"/>
      <c r="D19" s="52"/>
      <c r="E19" s="53"/>
      <c r="F19" s="95">
        <f>'GRAĐEVINSKI TROŠKOVNIK'!F410</f>
        <v>0</v>
      </c>
    </row>
    <row r="20" spans="1:6" ht="15.75">
      <c r="A20" s="49"/>
      <c r="B20" s="50"/>
      <c r="C20" s="51"/>
      <c r="D20" s="52"/>
      <c r="E20" s="53"/>
      <c r="F20" s="95"/>
    </row>
    <row r="21" spans="1:6" ht="15.75">
      <c r="A21" s="49" t="s">
        <v>233</v>
      </c>
      <c r="B21" s="50" t="s">
        <v>239</v>
      </c>
      <c r="C21" s="55"/>
      <c r="D21" s="52"/>
      <c r="E21" s="53"/>
      <c r="F21" s="95">
        <f>'GRAĐEVINSKI TROŠKOVNIK'!F412</f>
        <v>0</v>
      </c>
    </row>
    <row r="22" spans="1:6" ht="15.75">
      <c r="A22" s="49"/>
      <c r="B22" s="50"/>
      <c r="C22" s="55"/>
      <c r="D22" s="52"/>
      <c r="E22" s="53"/>
      <c r="F22" s="95"/>
    </row>
    <row r="23" spans="1:6" ht="15.75">
      <c r="A23" s="56"/>
      <c r="B23" s="57" t="s">
        <v>59</v>
      </c>
      <c r="C23" s="58"/>
      <c r="D23" s="58"/>
      <c r="E23" s="59"/>
      <c r="F23" s="96">
        <f>F7+F9+F11+F13+F15+F17+F19+F21</f>
        <v>0</v>
      </c>
    </row>
    <row r="24" spans="1:6" ht="15.75">
      <c r="A24" s="44"/>
      <c r="B24" s="60"/>
      <c r="C24" s="61"/>
      <c r="D24" s="61"/>
      <c r="E24" s="43"/>
      <c r="F24" s="93"/>
    </row>
    <row r="25" spans="1:6" ht="15.75">
      <c r="A25" s="31"/>
      <c r="B25" s="32"/>
      <c r="C25" s="33"/>
      <c r="D25" s="34"/>
      <c r="E25" s="35"/>
      <c r="F25" s="92"/>
    </row>
    <row r="26" spans="1:6" s="2" customFormat="1" ht="15.75">
      <c r="A26" s="62" t="s">
        <v>256</v>
      </c>
      <c r="B26" s="63" t="s">
        <v>355</v>
      </c>
      <c r="C26" s="55"/>
      <c r="D26" s="52"/>
      <c r="E26" s="64"/>
      <c r="F26" s="97"/>
    </row>
    <row r="27" spans="1:6" s="2" customFormat="1" ht="15.75">
      <c r="A27" s="65"/>
      <c r="B27" s="66"/>
      <c r="C27" s="55"/>
      <c r="D27" s="52"/>
      <c r="E27" s="64"/>
      <c r="F27" s="97"/>
    </row>
    <row r="28" spans="1:6" s="2" customFormat="1" ht="15.75">
      <c r="A28" s="65"/>
      <c r="B28" s="67"/>
      <c r="C28" s="55"/>
      <c r="D28" s="52"/>
      <c r="E28" s="64"/>
      <c r="F28" s="97"/>
    </row>
    <row r="29" spans="1:6" s="2" customFormat="1" ht="15.75">
      <c r="A29" s="65" t="s">
        <v>258</v>
      </c>
      <c r="B29" s="68" t="s">
        <v>95</v>
      </c>
      <c r="C29" s="55"/>
      <c r="D29" s="52"/>
      <c r="E29" s="64"/>
      <c r="F29" s="97">
        <f>'STROJARSKI TROŠKOVNIK'!F369</f>
        <v>0</v>
      </c>
    </row>
    <row r="30" spans="1:6" s="2" customFormat="1" ht="15.75">
      <c r="A30" s="49"/>
      <c r="B30" s="68"/>
      <c r="C30" s="55"/>
      <c r="D30" s="52"/>
      <c r="E30" s="64"/>
      <c r="F30" s="97"/>
    </row>
    <row r="31" spans="1:6" s="2" customFormat="1" ht="15.75">
      <c r="A31" s="65" t="s">
        <v>333</v>
      </c>
      <c r="B31" s="68" t="s">
        <v>313</v>
      </c>
      <c r="C31" s="55"/>
      <c r="D31" s="52"/>
      <c r="E31" s="64"/>
      <c r="F31" s="97">
        <f>'STROJARSKI TROŠKOVNIK'!F371</f>
        <v>0</v>
      </c>
    </row>
    <row r="32" spans="1:6" s="2" customFormat="1" ht="15.75">
      <c r="A32" s="49"/>
      <c r="B32" s="68"/>
      <c r="C32" s="55"/>
      <c r="D32" s="52"/>
      <c r="E32" s="64"/>
      <c r="F32" s="97"/>
    </row>
    <row r="33" spans="1:6" s="2" customFormat="1" ht="15.75">
      <c r="A33" s="65" t="s">
        <v>334</v>
      </c>
      <c r="B33" s="68" t="s">
        <v>112</v>
      </c>
      <c r="C33" s="55"/>
      <c r="D33" s="52"/>
      <c r="E33" s="64"/>
      <c r="F33" s="97">
        <f>'STROJARSKI TROŠKOVNIK'!F373</f>
        <v>0</v>
      </c>
    </row>
    <row r="34" spans="1:6" s="2" customFormat="1" ht="15.75">
      <c r="A34" s="49"/>
      <c r="B34" s="68"/>
      <c r="C34" s="55"/>
      <c r="D34" s="52"/>
      <c r="E34" s="64"/>
      <c r="F34" s="97"/>
    </row>
    <row r="35" spans="1:6" s="2" customFormat="1" ht="15.75">
      <c r="A35" s="65" t="s">
        <v>335</v>
      </c>
      <c r="B35" s="68" t="s">
        <v>347</v>
      </c>
      <c r="C35" s="55"/>
      <c r="D35" s="52"/>
      <c r="E35" s="64"/>
      <c r="F35" s="97">
        <f>'STROJARSKI TROŠKOVNIK'!F375</f>
        <v>0</v>
      </c>
    </row>
    <row r="36" spans="1:6" s="2" customFormat="1" ht="15.75">
      <c r="A36" s="62"/>
      <c r="B36" s="63"/>
      <c r="C36" s="55"/>
      <c r="D36" s="52"/>
      <c r="E36" s="64"/>
      <c r="F36" s="98"/>
    </row>
    <row r="37" spans="1:6" ht="15.75">
      <c r="A37" s="69"/>
      <c r="B37" s="70"/>
      <c r="C37" s="71"/>
      <c r="D37" s="72"/>
      <c r="E37" s="35"/>
      <c r="F37" s="99"/>
    </row>
    <row r="38" spans="1:6" ht="16.5" thickBot="1">
      <c r="A38" s="74"/>
      <c r="B38" s="75" t="s">
        <v>119</v>
      </c>
      <c r="C38" s="76"/>
      <c r="D38" s="77"/>
      <c r="E38" s="78"/>
      <c r="F38" s="100">
        <f>F29+F31+F33+F35</f>
        <v>0</v>
      </c>
    </row>
    <row r="39" spans="1:6" ht="16.5" thickTop="1">
      <c r="A39" s="79"/>
      <c r="B39" s="80"/>
      <c r="C39" s="81"/>
      <c r="D39" s="82"/>
      <c r="E39" s="35"/>
      <c r="F39" s="99"/>
    </row>
    <row r="40" spans="1:6" ht="15.75">
      <c r="A40" s="79"/>
      <c r="B40" s="80"/>
      <c r="C40" s="81"/>
      <c r="D40" s="82"/>
      <c r="E40" s="35"/>
      <c r="F40" s="99"/>
    </row>
    <row r="41" spans="1:6" s="26" customFormat="1" ht="15.75">
      <c r="A41" s="325" t="s">
        <v>573</v>
      </c>
      <c r="B41" s="83" t="s">
        <v>574</v>
      </c>
      <c r="C41" s="33"/>
      <c r="D41" s="34"/>
      <c r="E41" s="35"/>
      <c r="F41" s="92"/>
    </row>
    <row r="42" spans="1:6" s="26" customFormat="1" ht="15.75">
      <c r="A42" s="79"/>
      <c r="B42" s="84"/>
      <c r="C42" s="33"/>
      <c r="D42" s="34"/>
      <c r="E42" s="35"/>
      <c r="F42" s="99"/>
    </row>
    <row r="43" spans="1:6" s="26" customFormat="1" ht="15.75">
      <c r="A43" s="326" t="s">
        <v>575</v>
      </c>
      <c r="B43" s="122" t="s">
        <v>431</v>
      </c>
      <c r="C43" s="33"/>
      <c r="D43" s="34"/>
      <c r="E43" s="35"/>
      <c r="F43" s="92">
        <f>'ELEKTROTEHNIČKI TROŠKOVNIK'!F208</f>
        <v>0</v>
      </c>
    </row>
    <row r="44" spans="1:6" s="26" customFormat="1" ht="15.75">
      <c r="A44" s="326"/>
      <c r="B44" s="122"/>
      <c r="C44" s="33"/>
      <c r="D44" s="34"/>
      <c r="E44" s="35"/>
      <c r="F44" s="92"/>
    </row>
    <row r="45" spans="1:6" s="26" customFormat="1" ht="15.75">
      <c r="A45" s="326" t="s">
        <v>576</v>
      </c>
      <c r="B45" s="122" t="s">
        <v>442</v>
      </c>
      <c r="C45" s="33"/>
      <c r="D45" s="34"/>
      <c r="E45" s="35"/>
      <c r="F45" s="92">
        <f>'ELEKTROTEHNIČKI TROŠKOVNIK'!F209</f>
        <v>0</v>
      </c>
    </row>
    <row r="46" spans="1:6" s="26" customFormat="1" ht="15.75">
      <c r="A46" s="326"/>
      <c r="B46" s="122"/>
      <c r="C46" s="33"/>
      <c r="D46" s="34"/>
      <c r="E46" s="35"/>
      <c r="F46" s="92"/>
    </row>
    <row r="47" spans="1:6" s="26" customFormat="1" ht="15.75">
      <c r="A47" s="326" t="s">
        <v>577</v>
      </c>
      <c r="B47" s="122" t="s">
        <v>491</v>
      </c>
      <c r="C47" s="33"/>
      <c r="D47" s="34"/>
      <c r="E47" s="35"/>
      <c r="F47" s="92">
        <f>'ELEKTROTEHNIČKI TROŠKOVNIK'!F210</f>
        <v>0</v>
      </c>
    </row>
    <row r="48" spans="1:6" s="26" customFormat="1" ht="15.75">
      <c r="A48" s="326"/>
      <c r="B48" s="122"/>
      <c r="C48" s="33"/>
      <c r="D48" s="34"/>
      <c r="E48" s="35"/>
      <c r="F48" s="92"/>
    </row>
    <row r="49" spans="1:6" s="26" customFormat="1" ht="15.75">
      <c r="A49" s="326" t="s">
        <v>578</v>
      </c>
      <c r="B49" s="122" t="s">
        <v>503</v>
      </c>
      <c r="C49" s="33"/>
      <c r="D49" s="34"/>
      <c r="E49" s="35"/>
      <c r="F49" s="92">
        <f>'ELEKTROTEHNIČKI TROŠKOVNIK'!F211</f>
        <v>0</v>
      </c>
    </row>
    <row r="50" spans="1:6" s="26" customFormat="1" ht="15.75">
      <c r="A50" s="326"/>
      <c r="B50" s="122"/>
      <c r="C50" s="33"/>
      <c r="D50" s="34"/>
      <c r="E50" s="35"/>
      <c r="F50" s="92"/>
    </row>
    <row r="51" spans="1:6" s="26" customFormat="1" ht="15.75">
      <c r="A51" s="326" t="s">
        <v>579</v>
      </c>
      <c r="B51" s="122" t="s">
        <v>510</v>
      </c>
      <c r="C51" s="33"/>
      <c r="D51" s="34"/>
      <c r="E51" s="35"/>
      <c r="F51" s="92">
        <f>'ELEKTROTEHNIČKI TROŠKOVNIK'!F212</f>
        <v>0</v>
      </c>
    </row>
    <row r="52" spans="1:6" s="26" customFormat="1" ht="15.75">
      <c r="A52" s="326"/>
      <c r="B52" s="122"/>
      <c r="C52" s="33"/>
      <c r="D52" s="34"/>
      <c r="E52" s="35"/>
      <c r="F52" s="92"/>
    </row>
    <row r="53" spans="1:6" s="26" customFormat="1" ht="15.75">
      <c r="A53" s="326" t="s">
        <v>580</v>
      </c>
      <c r="B53" s="122" t="s">
        <v>347</v>
      </c>
      <c r="C53" s="33"/>
      <c r="D53" s="34"/>
      <c r="E53" s="35"/>
      <c r="F53" s="92">
        <f>'ELEKTROTEHNIČKI TROŠKOVNIK'!F213</f>
        <v>0</v>
      </c>
    </row>
    <row r="54" spans="1:6" s="26" customFormat="1" ht="15.75">
      <c r="A54" s="326"/>
      <c r="B54" s="122"/>
      <c r="C54" s="33"/>
      <c r="D54" s="34"/>
      <c r="E54" s="35"/>
      <c r="F54" s="92"/>
    </row>
    <row r="55" spans="1:6" s="26" customFormat="1" ht="15.75">
      <c r="A55" s="31"/>
      <c r="B55" s="32"/>
      <c r="C55" s="33"/>
      <c r="D55" s="34"/>
      <c r="E55" s="35"/>
      <c r="F55" s="92"/>
    </row>
    <row r="56" spans="1:6" s="26" customFormat="1" ht="16.5" thickBot="1">
      <c r="A56" s="327"/>
      <c r="B56" s="328" t="s">
        <v>581</v>
      </c>
      <c r="C56" s="329"/>
      <c r="D56" s="330"/>
      <c r="E56" s="78"/>
      <c r="F56" s="100">
        <f>F43+F45+F47+F49+F51+F53</f>
        <v>0</v>
      </c>
    </row>
    <row r="57" spans="1:6" ht="16.5" thickTop="1">
      <c r="A57" s="31"/>
      <c r="B57" s="32"/>
      <c r="C57" s="33"/>
      <c r="D57" s="34"/>
      <c r="E57" s="35"/>
      <c r="F57" s="92"/>
    </row>
    <row r="58" spans="1:6" ht="15.75">
      <c r="A58" s="31"/>
      <c r="B58" s="32"/>
      <c r="C58" s="33"/>
      <c r="D58" s="34"/>
      <c r="E58" s="35"/>
      <c r="F58" s="92"/>
    </row>
    <row r="59" spans="1:6" ht="15.75">
      <c r="A59" s="31"/>
      <c r="B59" s="83" t="s">
        <v>582</v>
      </c>
      <c r="C59" s="331"/>
      <c r="D59" s="332"/>
      <c r="E59" s="73"/>
      <c r="F59" s="99">
        <f>F56+F38+F23</f>
        <v>0</v>
      </c>
    </row>
    <row r="60" spans="1:6" ht="15.75">
      <c r="A60" s="31"/>
      <c r="B60" s="333" t="s">
        <v>583</v>
      </c>
      <c r="C60" s="334"/>
      <c r="D60" s="335"/>
      <c r="E60" s="336"/>
      <c r="F60" s="337">
        <f>0.25*F59</f>
        <v>0</v>
      </c>
    </row>
    <row r="61" spans="1:6" ht="15.75">
      <c r="A61" s="31"/>
      <c r="B61" s="83" t="s">
        <v>584</v>
      </c>
      <c r="C61" s="331"/>
      <c r="D61" s="332"/>
      <c r="E61" s="73"/>
      <c r="F61" s="99">
        <f>F60+F59</f>
        <v>0</v>
      </c>
    </row>
  </sheetData>
  <sheetProtection/>
  <mergeCells count="1">
    <mergeCell ref="B2:E2"/>
  </mergeCells>
  <printOptions/>
  <pageMargins left="0.984251968503937" right="0.31496062992125984" top="0.984251968503937" bottom="0.984251968503937" header="0.1968503937007874" footer="0.11811023622047245"/>
  <pageSetup firstPageNumber="1" useFirstPageNumber="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drax</dc:creator>
  <cp:keywords/>
  <dc:description/>
  <cp:lastModifiedBy>Windows korisnik</cp:lastModifiedBy>
  <cp:lastPrinted>2020-01-08T09:14:00Z</cp:lastPrinted>
  <dcterms:created xsi:type="dcterms:W3CDTF">2007-01-17T07:46:01Z</dcterms:created>
  <dcterms:modified xsi:type="dcterms:W3CDTF">2021-01-22T11:06:39Z</dcterms:modified>
  <cp:category/>
  <cp:version/>
  <cp:contentType/>
  <cp:contentStatus/>
</cp:coreProperties>
</file>