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Default Extension="vml" ContentType="application/vnd.openxmlformats-officedocument.vmlDrawing"/>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4_0.bin" ContentType="application/vnd.openxmlformats-officedocument.oleObject"/>
  <Override PartName="/xl/embeddings/oleObject_14_1.bin" ContentType="application/vnd.openxmlformats-officedocument.oleObject"/>
  <Override PartName="/xl/embeddings/oleObject_14_2.bin" ContentType="application/vnd.openxmlformats-officedocument.oleObject"/>
  <Override PartName="/xl/embeddings/oleObject_14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7935" tabRatio="599" activeTab="2"/>
  </bookViews>
  <sheets>
    <sheet name="VS PAG-VS BABELINA1.Proj.dokum." sheetId="1" r:id="rId1"/>
    <sheet name="2.Pripr." sheetId="2" r:id="rId2"/>
    <sheet name="3. Građ.radovi dionica 1_1.1." sheetId="3" r:id="rId3"/>
    <sheet name="3. Građ.radovi dionica 1_1.2." sheetId="4" r:id="rId4"/>
    <sheet name="3. Građ.radovi dionica 1_1.3." sheetId="5" r:id="rId5"/>
    <sheet name="3.Građ.radovi dionica 2_2b." sheetId="6" r:id="rId6"/>
    <sheet name="3. Građ.radovi dionica 3_3.1." sheetId="7" r:id="rId7"/>
    <sheet name="3. Građ.radovi dionica 3_3.2." sheetId="8" r:id="rId8"/>
    <sheet name="3.Građ.radovi dionica 3_3.3." sheetId="9" r:id="rId9"/>
    <sheet name="3.Građ.radovi dionica 3_3.4." sheetId="10" r:id="rId10"/>
    <sheet name="4.Elektrotehnički radovi 4.1." sheetId="11" r:id="rId11"/>
    <sheet name="4. Elektrotehnički radovi 4.2." sheetId="12" r:id="rId12"/>
    <sheet name="4. Elektrotehnički radovi 4.3." sheetId="13" r:id="rId13"/>
    <sheet name="5.ZAVR RAD" sheetId="14" r:id="rId14"/>
    <sheet name="0petovanje" sheetId="15" r:id="rId15"/>
    <sheet name="DINJIŠKA-MIŠKOVIĆI" sheetId="16" r:id="rId16"/>
    <sheet name="Stara Vasa" sheetId="17" r:id="rId17"/>
    <sheet name="REKAPITULACIJA" sheetId="18" r:id="rId18"/>
  </sheets>
  <definedNames>
    <definedName name="_xlnm.Print_Titles" localSheetId="1">'2.Pripr.'!$3:$3</definedName>
    <definedName name="_xlnm.Print_Titles" localSheetId="2">'3. Građ.radovi dionica 1_1.1.'!$1:$3</definedName>
    <definedName name="_xlnm.Print_Titles" localSheetId="3">'3. Građ.radovi dionica 1_1.2.'!$1:$3</definedName>
    <definedName name="_xlnm.Print_Titles" localSheetId="4">'3. Građ.radovi dionica 1_1.3.'!$1:$3</definedName>
    <definedName name="_xlnm.Print_Titles" localSheetId="6">'3. Građ.radovi dionica 3_3.1.'!$1:$3</definedName>
    <definedName name="_xlnm.Print_Titles" localSheetId="7">'3. Građ.radovi dionica 3_3.2.'!$1:$3</definedName>
    <definedName name="_xlnm.Print_Titles" localSheetId="8">'3.Građ.radovi dionica 3_3.3.'!$1:$3</definedName>
    <definedName name="_xlnm.Print_Titles" localSheetId="9">'3.Građ.radovi dionica 3_3.4.'!$1:$3</definedName>
    <definedName name="_xlnm.Print_Titles" localSheetId="13">'5.ZAVR RAD'!$1:$3</definedName>
    <definedName name="_xlnm.Print_Titles" localSheetId="0">'VS PAG-VS BABELINA1.Proj.dokum.'!$3:$3</definedName>
    <definedName name="_xlnm.Print_Area" localSheetId="14">'0petovanje'!$A$1:$F$41</definedName>
    <definedName name="_xlnm.Print_Area" localSheetId="1">'2.Pripr.'!$A$1:$F$38</definedName>
    <definedName name="_xlnm.Print_Area" localSheetId="2">'3. Građ.radovi dionica 1_1.1.'!$A$1:$F$551</definedName>
    <definedName name="_xlnm.Print_Area" localSheetId="3">'3. Građ.radovi dionica 1_1.2.'!$A$1:$F$225</definedName>
    <definedName name="_xlnm.Print_Area" localSheetId="4">'3. Građ.radovi dionica 1_1.3.'!$A$1:$F$335</definedName>
    <definedName name="_xlnm.Print_Area" localSheetId="6">'3. Građ.radovi dionica 3_3.1.'!$A$1:$F$490</definedName>
    <definedName name="_xlnm.Print_Area" localSheetId="7">'3. Građ.radovi dionica 3_3.2.'!$A$1:$F$246</definedName>
    <definedName name="_xlnm.Print_Area" localSheetId="8">'3.Građ.radovi dionica 3_3.3.'!$A$1:$F$330</definedName>
    <definedName name="_xlnm.Print_Area" localSheetId="9">'3.Građ.radovi dionica 3_3.4.'!$A$1:$F$76</definedName>
    <definedName name="_xlnm.Print_Area" localSheetId="13">'5.ZAVR RAD'!$A$1:$F$75</definedName>
    <definedName name="_xlnm.Print_Area" localSheetId="15">#N/A</definedName>
    <definedName name="_xlnm.Print_Area" localSheetId="0">'VS PAG-VS BABELINA1.Proj.dokum.'!$A$1:$F$34</definedName>
  </definedNames>
  <calcPr fullCalcOnLoad="1"/>
</workbook>
</file>

<file path=xl/sharedStrings.xml><?xml version="1.0" encoding="utf-8"?>
<sst xmlns="http://schemas.openxmlformats.org/spreadsheetml/2006/main" count="4434" uniqueCount="2061">
  <si>
    <t>Red. br.</t>
  </si>
  <si>
    <t>OPIS</t>
  </si>
  <si>
    <t>Jedinica mjere</t>
  </si>
  <si>
    <t>Količina</t>
  </si>
  <si>
    <t>Jedinična cijena</t>
  </si>
  <si>
    <t>Ukupna cijena</t>
  </si>
  <si>
    <t>1.</t>
  </si>
  <si>
    <t>2.</t>
  </si>
  <si>
    <t>3.</t>
  </si>
  <si>
    <t>Obračun komplet.</t>
  </si>
  <si>
    <t>4.</t>
  </si>
  <si>
    <t>Obračun komplet u potrebnom broju primjeraka.</t>
  </si>
  <si>
    <t>PROJEKTNA DOKUMENTACIJA</t>
  </si>
  <si>
    <t>kompl.</t>
  </si>
  <si>
    <t>Ishođenje suglasnosti projektanta glavnog projekta o sukladnosti izvedbenog s glavnim projektom (s detaljom iz stavke 2.).</t>
  </si>
  <si>
    <t>Izrada prometnog projekta privremene regulacije prometa za vrijeme izvođenja radova na cjevovodu. U stavku uključena i obveza izvođača za ishođenje svih potrebnih suglasnosti na projekt privremene regulacije prometa, kao i pokrivanje svih dodatnih troškova koji se mogu pojaviti, a vezani su na ovu stavku.</t>
  </si>
  <si>
    <t>Izrada elaborata iskolčenja  cjevovoda,  te sve vezati položajno i visinski na državnu izmjeru.</t>
  </si>
  <si>
    <r>
      <t xml:space="preserve">Šifra:                  </t>
    </r>
    <r>
      <rPr>
        <b/>
        <sz val="9"/>
        <rFont val="Arial"/>
        <family val="2"/>
      </rPr>
      <t>1590</t>
    </r>
  </si>
  <si>
    <r>
      <t xml:space="preserve">Oznaka projekta:          </t>
    </r>
    <r>
      <rPr>
        <b/>
        <sz val="9"/>
        <rFont val="Arial"/>
        <family val="2"/>
      </rPr>
      <t>HP-GP-20-822/2019-TR</t>
    </r>
  </si>
  <si>
    <t>1. Projektna dokumentacija  – ukupno:</t>
  </si>
  <si>
    <t xml:space="preserve">Izrada izvedbenog građevinskog  projekta vodovoda i  okana (montažne sheme, armaturni nacrt ab okna), i elektrotehničkog projekta za priključak struje čvora 1 i čvora 2 i priprema za nadzorno-upravljački sustav (zaštitna cijev, montažni zdenci na lomovima trase).
Uključeno lociranje postojećeg vodovoda za priključke (3 priključka), geodetsko snimanje visine postojeće cijevi, te usklađivanje projektnog i postojećeg stanja ( podatke dostavlja izvođač radova na izgradnji).  </t>
  </si>
  <si>
    <t>Obračun komplet građevinski i elektrotehnički projekt.</t>
  </si>
  <si>
    <t>PRIPREMNI RADOVI</t>
  </si>
  <si>
    <t>Radovi na provođenju privremene regulacije prometa tijekom izvedbe građevine, a na temelju detaljnog elaborata regulacije prometa. Stavkom obuhvaćena kompletna doprema i postavljanje opreme i prometnih znakova za označavanje i osiguranje gradilišta u tijeku izvođenja radova na pristupnom putu i građevini.</t>
  </si>
  <si>
    <t>Iskolčenje  cjevovoda i  okana komplet sa spojem na postojeće vodovode. Rad obuhvaća sve radove na snimanju, obilježavanju i lociranju građevine situacijski i visinski, upisivanjem oznaka i osiguranja. Stavka se odnosi i na radove tijekom izvođenja u smislu obnove trase.</t>
  </si>
  <si>
    <t xml:space="preserve">Otkrivanje, te obilježavanje postojećih podzemnih instalacija (EKI, vodovod, el. kabel, kanalizacija i drugih) na trasi cjevovoda  prema podacima nadležne tvrtke. Tijekom iskopa osobitu pozornost posvetiti da ne dođe do oštećenja instalacija.                  </t>
  </si>
  <si>
    <t xml:space="preserve">Sječenje šiblja, grmlja i ostalog sitnog raslinja do Ø 10  cm uključivo čupanje korijenja, sakupljanje u hrpe, utovar i odvoz na deponiju na udaljenost cca 20 km, radi osiguranja radnog koridora uzduž cjevovoda.  </t>
  </si>
  <si>
    <t>Obračun komplet prema stanju na terenu.</t>
  </si>
  <si>
    <t>komplet</t>
  </si>
  <si>
    <t>5.</t>
  </si>
  <si>
    <t>Piljenje i sječenje stabala, uključivo čupanje korijenja, kresanje grana, piljenje debla i većih grana na dužinu 1.0 m, te odlaganje uz rub radnog pojasa, odnosno sakupljanje u hrpe, utovar i odvoz na deponiju na udaljenost cca 20 km, radi osiguranja radnog koridora uzduž cjevovoda u širini od 10 m.</t>
  </si>
  <si>
    <t>2. Pripremni radovi – ukupno:</t>
  </si>
  <si>
    <t>UKUPNO</t>
  </si>
  <si>
    <t>1.1.6. Montažni radovi</t>
  </si>
  <si>
    <t>1.1.5. Bravarski radovi</t>
  </si>
  <si>
    <t>1.1.4. Zidarski i ostali radovi</t>
  </si>
  <si>
    <t>1.1.3. Betonski i armirački radovi</t>
  </si>
  <si>
    <t>1.1.2. Tesarski radovi</t>
  </si>
  <si>
    <t>1.1.1. Zemljani radovi</t>
  </si>
  <si>
    <t>OPETOVANJE (ČVOR 1)</t>
  </si>
  <si>
    <t>1.1.</t>
  </si>
  <si>
    <t>1.1.6. Montažni radovi - ukupno:</t>
  </si>
  <si>
    <t>1.1.6.4. Ostali radovi - ukupno:</t>
  </si>
  <si>
    <t>1.1.6.3. Cijevni razvod od ductila GGG 40 - ukupno:</t>
  </si>
  <si>
    <t>1.1.6.2. Armatura - ukupno:</t>
  </si>
  <si>
    <t>1.1.6.1. Instrumenti - ukupno:</t>
  </si>
  <si>
    <t>Opetovanje montažni radovi</t>
  </si>
  <si>
    <t>1.1.6.</t>
  </si>
  <si>
    <t>m`</t>
  </si>
  <si>
    <t>Obračun po m` cijevi.</t>
  </si>
  <si>
    <t>Nabava, doprema i montaža cijevi za oborinsku odvonju krova zasunske komore. Odvodne cijevi su od plastificiranog aluminija, sav materijal otporan na utjecaj morske soli.</t>
  </si>
  <si>
    <t>Obračun po m` pokrivenog zidića.</t>
  </si>
  <si>
    <t>Nabava, doprema i ugradnja pokrovnog lima na zidiću krova. Pokrov je od plastificiranog aluminija, sav materijal otporan na utjecaj morske soli.</t>
  </si>
  <si>
    <t>kom</t>
  </si>
  <si>
    <t>Obračun po komadu priključaka.</t>
  </si>
  <si>
    <t>Radovi priključenja postojećeg čeličnog cjevovoda na projektirane fazonske komade od nodularnog lijeva. Zavarivanje grla i zidne prirubnice na postojeći vodovod. U stavku uključena i nabava i doprema zidne prirubnice, sav rad zatvaranja zasuna, ispuštanja vode, presjecanje postojećeg cjevovoda, te ispiranje i dezinfekcija obuhvaćene dionice postojećeg  vodovoda. Priključak novog cjevovoda na postojeći prilagoditi stanju na terenu.</t>
  </si>
  <si>
    <t>Izvedba prespajanja sustava katodne zaštite sa svim potrebnim materijalom, radom, ispitivanjem i sl..</t>
  </si>
  <si>
    <t>Obračun komplet</t>
  </si>
  <si>
    <t>Izrada izvedbene projektne dokumentacije prespajanja sustava katodne zaštite.</t>
  </si>
  <si>
    <t>Ostali radovi</t>
  </si>
  <si>
    <t>1.1.6.4.</t>
  </si>
  <si>
    <t>1.1.6.3. Cijevni razvod iz ductila GGG 40 - ukupno:</t>
  </si>
  <si>
    <t>FFK 22° komad, DN 300</t>
  </si>
  <si>
    <t>8.1</t>
  </si>
  <si>
    <t>Grlo s prirubnicom, DN 300</t>
  </si>
  <si>
    <t>7.1</t>
  </si>
  <si>
    <t>EU komad, DN 300</t>
  </si>
  <si>
    <t>6.1.</t>
  </si>
  <si>
    <t>FFR komad 300/150, L=300 mm</t>
  </si>
  <si>
    <t>5.2.</t>
  </si>
  <si>
    <t>FFR komad 300/200, L=300 mm</t>
  </si>
  <si>
    <t>5.1.</t>
  </si>
  <si>
    <t>T komad 200/150, L=520 mm, h=250 mm</t>
  </si>
  <si>
    <t>4.2.</t>
  </si>
  <si>
    <t>T komad 300/200, L=520 mm, h=250 mm</t>
  </si>
  <si>
    <t>4.1.</t>
  </si>
  <si>
    <t>Q komad, DN 200, b=260 mm</t>
  </si>
  <si>
    <t>3.1.</t>
  </si>
  <si>
    <t>FF komad, DN 150, L=300 mm</t>
  </si>
  <si>
    <t>2.7.</t>
  </si>
  <si>
    <t>FF komad, DN 150, L=400 mm</t>
  </si>
  <si>
    <t>2.6.</t>
  </si>
  <si>
    <t>FF komad, DN 150, L=800 mm</t>
  </si>
  <si>
    <t>2.5.</t>
  </si>
  <si>
    <t>FF komad, DN 200, L=200 mm</t>
  </si>
  <si>
    <t>2.4.</t>
  </si>
  <si>
    <t>FF komad, DN 200, L=300 mm</t>
  </si>
  <si>
    <t>2.3.</t>
  </si>
  <si>
    <t>FF komad, DN 200, L=500 mm</t>
  </si>
  <si>
    <t>2.2.</t>
  </si>
  <si>
    <t>FF komad, DN 200, L=700 mm</t>
  </si>
  <si>
    <t>2.1.</t>
  </si>
  <si>
    <r>
      <t>FFG komad (s zidnom prirubnicom), DN 300, L=900 mm (L</t>
    </r>
    <r>
      <rPr>
        <b/>
        <vertAlign val="subscript"/>
        <sz val="10"/>
        <rFont val="Arial"/>
        <family val="2"/>
      </rPr>
      <t>1</t>
    </r>
    <r>
      <rPr>
        <b/>
        <sz val="10"/>
        <rFont val="Arial"/>
        <family val="2"/>
      </rPr>
      <t>=450 mm, L</t>
    </r>
    <r>
      <rPr>
        <b/>
        <vertAlign val="subscript"/>
        <sz val="10"/>
        <rFont val="Arial"/>
        <family val="2"/>
      </rPr>
      <t>2</t>
    </r>
    <r>
      <rPr>
        <b/>
        <sz val="10"/>
        <rFont val="Arial"/>
        <family val="2"/>
      </rPr>
      <t>=450 mm)</t>
    </r>
  </si>
  <si>
    <r>
      <t xml:space="preserve">Svi predviđeni fazonski komadi za čvor 1 su </t>
    </r>
    <r>
      <rPr>
        <b/>
        <sz val="10"/>
        <rFont val="Arial"/>
        <family val="2"/>
      </rPr>
      <t>PN 25.</t>
    </r>
  </si>
  <si>
    <t xml:space="preserve"> - norma za fazonske komade iz nodularnog lijeva GGG 40 je EN 545 (ISO 2531) 
- antikorozivna zaštita fazonskih komada iz nodularnog lijeva GGG 40 je iznutra epoksidni sloj (EP-P) sukladno normi DIN 3476 te izvana epoksidni sloj (EP-P) sukladno normi DIN 30677-2, tzv. plastificirani fazonski komadi
- prirubnice iz nodularnog lijeva GGG 40 prema normi EN 1092, PN 25</t>
  </si>
  <si>
    <t>Stavkom obuhvaćeno probno i konačno slaganje, kompletan strojni i ručni rad, spojni, brtveni i pomoćni materijal, izolacija vijčanih spojeva, bojanje, kontrola temperature, obnavljanje zaštitne izolacije fazonskih komada, te raznos fazonskih komada s privremene deponije uzduž rova za montažu.</t>
  </si>
  <si>
    <t>Nabava, doprema, deponiranje i ugradnja fazonskih komada. Stavkom obuhvaćen utovar, transport i deponiranje fazonskih komada  sa slaganjem i zaštitom prema uputstvima isporučitelja. Priprema deponije, te potrebni strojevi, kamioni i ljudski rad, uključeni u jediničnu cijenu.</t>
  </si>
  <si>
    <t>Cijevni razvod iz ductila GGG 40</t>
  </si>
  <si>
    <t>1.1.6.3.</t>
  </si>
  <si>
    <t>DN 150, L=150 mm, PN 25</t>
  </si>
  <si>
    <t>7.1.</t>
  </si>
  <si>
    <t>Za montažno - demontažni komad obavezno priložiti: 
- certifikat za usklađenost sa Europskom direktivom za tlačnu opremu PED97/23/EC 
(CE certifikat)
 - certifikat za upotrebu u sustavima pitke vode (DVGW ili KTW certifikat za pitku vodu)</t>
  </si>
  <si>
    <t>Materijal izrade:
- tijelo (harmonika): nehrđajući čelik AISI 316 L ili AISI 316 Ti
- unutrašnje vodilice: nehrđajući čelik AISI 316 L ili AISI 316 Ti 
- prirubnice: nehrđajući čelik AISI 316 L ili AISI 316 Ti
- ugrađeni pomoćni sprezni vijci za stezanje i popuštanje montažno demontažnog komada prilikom montaže i demontaže
 - u kompletu isporučiti sve stezne vijke</t>
  </si>
  <si>
    <t>Osnovne tehničke karakteristike:
- tip sa valovitim kompenzacijskim elementom (harmonika)</t>
  </si>
  <si>
    <t>Montažno-demontažni komad</t>
  </si>
  <si>
    <t>7.</t>
  </si>
  <si>
    <t>DN 150, L=210 mm, PN 25</t>
  </si>
  <si>
    <t>6.2.</t>
  </si>
  <si>
    <t>DN 200, L=230 mm, PN 25</t>
  </si>
  <si>
    <t>Osnovne tehničke karakteristike upravljačkog sklopa kompaktne izvedbe:
- sa sklopnicima za upravljanje elektromotora
- sa preklopkom lokalno 0 - daljinski
- sa upravljačkim elementima otvori-stop-zatvori
- sa signalnim žaruljicama otvoren-zatvoren-kvar
- napajanje:           400 VAC, 3f
- električni priključak sa otvorima za uvodnice 
- bez kabelskih uvodnica
- temperaturno područje:       - 25°C do + 70°C
- zaštita od korozije: C5-M, sa debljinom zaštitnog sloja 200 µm, sukladno normi EN ISO 12944-2</t>
  </si>
  <si>
    <t xml:space="preserve">Osnovne tehničke karakteristike elektromotornog pogona:
- vlastita automatika za samostalni rad
- višeokretni elektro pogon (regulacijskog tipa)
- dimenzioniran za regulacijski rad:    S4 -25 %
- napajanje:           400 VAC, 3f
- tip izlaznog priključka:       B1
- priključna prirubnica:        F 10
- napajanje grijača u sklopnom prostoru:  230 VAC, 1f
- temperaturno područje:       - 25°C do + 60°C
- zaštita od korozije: C5-M, sa debljinom zaštitnog sloja 200 µm, sukladno normi EN ISO 12944-2
- boja:             siva
- granični prekidač momenta:      dva prekidača
- granični prekidač položaja:      dva prekidača
- sa redukcijskim sklopom za davač položaja
- termička zaštita u namotaju motora
- treptajni davač za indikaciju rada
- stupanj mehaničke zaštite:      IP 68
- elektronski davač položaja:      RWG 4-20 mA, 24 VDC 2-žično
</t>
  </si>
  <si>
    <t>Osnovne tehničke karakteristike reduktora:
- reduktor sa fiksnim graničnicima i pokazivačima položaja
- stupanj mehaničke zaštite: IP 68
- zaštita od korozije: standardna KS
- temperaturno područje: -25 ºC do + 80 ºC</t>
  </si>
  <si>
    <t xml:space="preserve">Materijal izrade:
- materijal tijela: nodularni lijev  EN-JS 1030 (GGG 40)
- materijal diska: nodularni lijev  EN-JS 1030 (GGG 40)
- materijal osovine: nehrđajući čelik 1.4021 (AISI 420)
- profilni brtveni prsten: EPDM
- O - prsten: EPDM
- spojni vijci: nehrđajući čelik A4-70
- priključne prirubnice B bušene prema EN 1092- 2, PN 25, DI, tip 21
- ugradbena dužina - sukladno EN 558-1, serija 14 (DIN 3202, F4)
-učvrsni prsten: nodularni lijev EN-JS 1030 (GGG-40)
</t>
  </si>
  <si>
    <t>Osnovne tehničke karakteristike:
- izrađen sukladno EN 593
- izvredba sa automatskim sustavom mekog brtvljenja
- disk sa dvostrukim ekscentrom i zatvorenim provrtima
- unutarnja i vanjska antikorozivna zaštita tijela zatvarača, kao i diska - epoksidni premaz 
debljine zaštitnog sloja min. 250 µm
- medij: voda za piće
- potpuno zatvorene osovine brtvljene O-prstenima - bez kontakta s medijem
- dosjedni prsten u kućištu - nehrđajući čelik izveden mikrozavarivanjem
- završno ispitivanje prema EN 12266 
-boja: plava</t>
  </si>
  <si>
    <t>Leptiričasti zatvarač sa reduktorom i elektromotornim pogonom</t>
  </si>
  <si>
    <t>6.</t>
  </si>
  <si>
    <t>DN 150, L=400 mm,  PN 25</t>
  </si>
  <si>
    <t>DN 200, L=500 mm,  PN 25</t>
  </si>
  <si>
    <t>Napomena: Nisu dozvoljeni klasični hvatači nečistoće “Y izvedbe“ i hvatač nečistoća s bočnim poklopcem.</t>
  </si>
  <si>
    <t>Materijal izrade:
- materijal kućišta - EN-GJS-400-18  prema EN 1563
- materijal sita, vijaka, matica i podložnih pločica – nehrđajući čelik</t>
  </si>
  <si>
    <t>Osnovne tehničke karakteristike:
- hvatač nečistoća s poklopcem s gornje strane
- za horizontalnu ugradnju
- prilikom servisiranja zahtijeva skidanje samo gornjeg poklopca
- priključne prirubnice bušene prema EN 1092 - 2, PN 25
- ugradbena duljina sukladno EN 558-1
- isporuka sa zaštitom od onečišćenja prema EN 12351
- antikorozivna zaštita: izvana – EP-P epoxy (250 µm) iznutra – EP-P epoxy (250 µm)</t>
  </si>
  <si>
    <t>Hvatač nečistoća s poklopcem s gornje strane</t>
  </si>
  <si>
    <t>DN 150, h=510 mm,  PN 25</t>
  </si>
  <si>
    <t>- antikorozivna zaštita: izvana i iznutra epoxy premaz, min. debljine premaza 250 µm
- priključne prirubnice sukladno normi EN 1092, PN 25
- završno ispitivanje: tlak i funkcija prema EN 12266
- mogućnost dogradnje sklopa za ograničenje brzine evakuiranja zraka
- maksimalna radna temperatura 50 °C</t>
  </si>
  <si>
    <t>Materijal izrade:
- materijal kućišta: nodularni lijev EN-JS 1030 GGG 40
- materijal unutarnjih dijelova: nehrđajući čelik
- poklopac od nehrđajućeg čelika 1.4308
- izlaz zraka navoj DIN ISO 228
-  materijal brtve: elastomer EPDM
- spojni vijci: nehrđajući čelik A4</t>
  </si>
  <si>
    <t>Osnovne tehničke karakteristike:
- ventil je kompaktne izvedbe s trostrukom automatskom funkcijom, nisu dozvoljeni ventili zastarjele konstrukcije sa dvije kugle zbog svoje mase, gabarita i sl.
- upravljan tokom medija, veliki otvor za upuštanje i pražnjenje velikih količina zraka, mali otvor 
za ispuštanje zraka u normalnom radu
- veliki kapacitet evakuacije zraka zbog zaštićenog plovka</t>
  </si>
  <si>
    <t>Automatski odzračno-dozračni ventil za pitku vodu</t>
  </si>
  <si>
    <t>DN 150, L=300 mm,  PN 25</t>
  </si>
  <si>
    <t>3.2.</t>
  </si>
  <si>
    <t>DN 200, L=350 mm,  PN 25</t>
  </si>
  <si>
    <t>Materijal izrade:
-materijal kučišta pretvarača – aluminijski obojen posebnim epoxidom
-kučište antikorozivno zaštićeno izvana i iznutra epoxy premazom
- unutrašnji dio mjerača koji je u dodiru s mjernim medijem: obloga od poliuretana/EPDM/poliamida sa atestom za pitku vodu
- priključne prirubnice od nehrđajućeg čelika EN 1.4404, oznake sukladno normi HRN EN 
10027-2 ili jednakovrijednoj, s rasporedom rupa prema normi EN 1092 ili jednakovrijednoj, za nazivni tlak PN 25</t>
  </si>
  <si>
    <t>Osnovne tehničke karakteristike:
- za horizontalnu ugradnju
- mikroprocesorske izvedbe
- preciznost mjerenja: ±0,5% od očitane vrijednosti (ili preciznije)
- napajanje - 24 VDC
- sučelje: LCD zaslon za prikaz protoka i indikaciju greške, s tipkama za parametriziranje
- mogućnost rezanja malih protoka (Low Flow cut off)
- stupanj zaštite: min. IP 67
- analogni izlaz: 4 - 20 mA, HART protokol, galvanski odvojen
- digitalni izlazi: min. 1 × impulsni i 1× statusni, galvanski odvojeni
- dozvoljena temp. medija: min. 0 do 70°C
- dozvoljena temp. okoline: min. -20 do 50°C
- min. potrebna ravna dionica prije mjerača protoka:  5xDu
- min. potrebna ravna dionica nakon mjerača protoka:  3xDu
- sigurnosni zahtjevi za mjernu, upravljačku i laboratorijsku električnu opremu sukladno normi EN 61010-1 ili jednakovrijednoj
- elektromagnetska kompatibilnost (EMC), emisija i zahtjevi otpornosti sukladno normi EN 61326 iIli jednakovrijednoj</t>
  </si>
  <si>
    <t>Elektromagnetski mjerač protoka (jednosmjerno mjerenje protoka) kompaktne izvedbe</t>
  </si>
  <si>
    <t>DN 150, L=480 mm, h=681 mm  PN 25</t>
  </si>
  <si>
    <t xml:space="preserve"> - bez kabelski uvodnica</t>
  </si>
  <si>
    <t xml:space="preserve"> - električki priključak sa otvorima za uvodnice 1xM20x1.5 i 2xM25x1.5</t>
  </si>
  <si>
    <t xml:space="preserve"> - termička sklopka u namotaju motora</t>
  </si>
  <si>
    <t xml:space="preserve"> - elektronski davač položaja RWG 4-20 mA, 24V DC 2-žično</t>
  </si>
  <si>
    <t xml:space="preserve"> - granični prekidač položaja:          dva prekidača</t>
  </si>
  <si>
    <t xml:space="preserve"> - granični prekidač momenta:        dva prekidača</t>
  </si>
  <si>
    <t xml:space="preserve"> - boja:                                             siva</t>
  </si>
  <si>
    <t xml:space="preserve"> - zaštita od korozije:                       standardna KS</t>
  </si>
  <si>
    <t xml:space="preserve"> - temperaturno područje:               - 25 °C + 60 °C          </t>
  </si>
  <si>
    <t xml:space="preserve"> - grijač u sklopnom prostoru:          230 V</t>
  </si>
  <si>
    <t xml:space="preserve"> - priključna prirubnica:                    G0</t>
  </si>
  <si>
    <t xml:space="preserve"> - tip izlaznog priključka:                  A</t>
  </si>
  <si>
    <t xml:space="preserve"> - napajanje:                                    400 V 50 Hz</t>
  </si>
  <si>
    <t xml:space="preserve"> - dimenzioniran za regulacijski rad: S2-15min</t>
  </si>
  <si>
    <t xml:space="preserve"> - temperaturno područje:    - 25 °C do + 60 °C</t>
  </si>
  <si>
    <t>Osnovne tehničke karakteristike elektromotornog pogona:</t>
  </si>
  <si>
    <t>Način rada: električki višeobrtni aktuator</t>
  </si>
  <si>
    <r>
      <t xml:space="preserve">Debljina zaštitnog sloja: minimalno 250 </t>
    </r>
    <r>
      <rPr>
        <sz val="10"/>
        <rFont val="Calibri"/>
        <family val="2"/>
      </rPr>
      <t>µ</t>
    </r>
    <r>
      <rPr>
        <sz val="10"/>
        <rFont val="Arial"/>
        <family val="2"/>
      </rPr>
      <t>m</t>
    </r>
  </si>
  <si>
    <t>Boja: plava RAL 5005</t>
  </si>
  <si>
    <t>Vanjska i unutarnja zaštita epoksidnim premazom</t>
  </si>
  <si>
    <t>Zaštita od korozije:</t>
  </si>
  <si>
    <t>Temperaturno područje: 1 - 50 °C</t>
  </si>
  <si>
    <t xml:space="preserve"> Medij: voda za piće</t>
  </si>
  <si>
    <t xml:space="preserve">  - usjed: nehrđajući čelik                              </t>
  </si>
  <si>
    <t xml:space="preserve">  - vodilica:  nehrđajući čelik                              </t>
  </si>
  <si>
    <t xml:space="preserve">  - zatvarač ventila:  nehrđajući čelik                              </t>
  </si>
  <si>
    <t xml:space="preserve">  - brtva zatvarača: EPDM                                   </t>
  </si>
  <si>
    <t xml:space="preserve">  - dosjed na tijelu: nehrđajući čelik pojačan slojem nikla</t>
  </si>
  <si>
    <t xml:space="preserve">  - vreteno: nehrđajući čelik</t>
  </si>
  <si>
    <t xml:space="preserve">  - klip: nehrđajući čelik</t>
  </si>
  <si>
    <t xml:space="preserve">  - zatvarački klip: nodularni lijev EN-JS 1030 (GGG-40) </t>
  </si>
  <si>
    <t xml:space="preserve">  - vodilice klipa, produžetak vretena: bronca</t>
  </si>
  <si>
    <t xml:space="preserve">  - vijci poklopca:  nehrđajući čelil A2 (DIN EN ISO 3506)</t>
  </si>
  <si>
    <t xml:space="preserve">  - poklopac: nodularni lijev EN-JS 1030 (GGG-40) </t>
  </si>
  <si>
    <t xml:space="preserve">  - tijelo: nodularni lijev EN-JS 1030 (GGG-40) </t>
  </si>
  <si>
    <t>Osnovne tehničke karakteristike ventila:</t>
  </si>
  <si>
    <t>Završno ispitivanje sukladno EN 12266 (DIN 3230, dio 4).</t>
  </si>
  <si>
    <t>Dimenzije prirubnica sukladno EN 1092-2, DI, serija 21 PN 25.</t>
  </si>
  <si>
    <t>Ugradbene dimenzije sukladno EN 558-1, osnovna serija F1.</t>
  </si>
  <si>
    <t xml:space="preserve">Regulacijski ventil za regulaciju protoka ili tlaka. 
S elastični brtvljenjem
Zatvarač ventila s cilindrom s prorezima, linearna krivulja regulacije.
</t>
  </si>
  <si>
    <t>Ravni regulacijski ventil s elektropogonom</t>
  </si>
  <si>
    <t>DN 200, L=400 mm  PN 25</t>
  </si>
  <si>
    <t xml:space="preserve">Reduktor i elektromotorni pogon s desne strane u smjeru protoka. </t>
  </si>
  <si>
    <t xml:space="preserve"> - zaštita od korozije: standradna KS</t>
  </si>
  <si>
    <t xml:space="preserve"> - temperaturno područje: -25 °C do + 70 °C</t>
  </si>
  <si>
    <t xml:space="preserve"> - bez kabelskih uvodnica</t>
  </si>
  <si>
    <t xml:space="preserve">   1xM20x1.5 i 2xM25X1.5</t>
  </si>
  <si>
    <t xml:space="preserve"> - električki priključak sa otvorima za uvodnice </t>
  </si>
  <si>
    <t xml:space="preserve"> - napajanje:                                400 VAC, 3f</t>
  </si>
  <si>
    <t xml:space="preserve"> - sa signalnim žaruljicama otvoren-zatvoren-kvar</t>
  </si>
  <si>
    <t xml:space="preserve"> - sa upravljačkim elementima otvori-stop-zatvori</t>
  </si>
  <si>
    <t xml:space="preserve"> - sa preklopkom lokalno - 0 daljinski</t>
  </si>
  <si>
    <t xml:space="preserve"> - sa sklopnicima za upravljanje elektro motorom</t>
  </si>
  <si>
    <t>(kompaktne izvedbe):</t>
  </si>
  <si>
    <t>Osnovne tehničke karakteristike upravljačkog sklopa</t>
  </si>
  <si>
    <t xml:space="preserve">   24 VDC 2-žično</t>
  </si>
  <si>
    <t xml:space="preserve"> - elektronski davač položaja RWG 4-20 mA,</t>
  </si>
  <si>
    <t xml:space="preserve"> - stupanj mehaničke zaštite:             IP 68</t>
  </si>
  <si>
    <t xml:space="preserve"> - treptajni davač za indikaciju rada</t>
  </si>
  <si>
    <t xml:space="preserve"> - termička zaštita u namotaju motora</t>
  </si>
  <si>
    <t xml:space="preserve"> - sa redukcijskim sklopom za davač položaja</t>
  </si>
  <si>
    <t xml:space="preserve"> - grijač u sklopnom prostoru:          230 VAC, 1f</t>
  </si>
  <si>
    <t xml:space="preserve"> - priključna prirubnica:                    F 10</t>
  </si>
  <si>
    <t xml:space="preserve"> - tip izlaznog priključka:                  B1</t>
  </si>
  <si>
    <t xml:space="preserve"> - napajanje:                                    400 VAC, 3f</t>
  </si>
  <si>
    <t xml:space="preserve"> - dimenzioniran za regulacijski rad: S4-25%</t>
  </si>
  <si>
    <t xml:space="preserve"> - višeobrtni elektro pogon Auma</t>
  </si>
  <si>
    <t xml:space="preserve"> - vlastita automatika za samostalni rad</t>
  </si>
  <si>
    <t xml:space="preserve"> - temperaturno područje:    - 40 °C do + 80 °C</t>
  </si>
  <si>
    <t xml:space="preserve"> - zaštita od korozije:            standardna KS</t>
  </si>
  <si>
    <t xml:space="preserve"> - stupanj zaštite:                  IP 68-3</t>
  </si>
  <si>
    <t>Osnovne tehničke karakteristike reduktora:</t>
  </si>
  <si>
    <t>Regulacijski sklop: protukavitacijski cilindar sa prorezima, izlazni oblik prema namjeni</t>
  </si>
  <si>
    <t xml:space="preserve">  - izdanci cilindra:              nehrđajući čelik</t>
  </si>
  <si>
    <r>
      <t xml:space="preserve"> </t>
    </r>
    <r>
      <rPr>
        <sz val="10"/>
        <color indexed="8"/>
        <rFont val="Arial"/>
        <family val="2"/>
      </rPr>
      <t xml:space="preserve"> - usjed ležaja:                   bronca</t>
    </r>
  </si>
  <si>
    <t xml:space="preserve">  - vodilice klipa:           bronca (ojačana klizna ploha)     </t>
  </si>
  <si>
    <t xml:space="preserve">  - učvrsni prsten:                nehrđajući čelik 1.4301</t>
  </si>
  <si>
    <t xml:space="preserve">  - osovine:                          nehrđajući čelik 1.4021</t>
  </si>
  <si>
    <r>
      <t xml:space="preserve"> </t>
    </r>
    <r>
      <rPr>
        <sz val="10"/>
        <color indexed="8"/>
        <rFont val="Arial"/>
        <family val="2"/>
      </rPr>
      <t xml:space="preserve"> - polužni mehanizam:      </t>
    </r>
    <r>
      <rPr>
        <sz val="10"/>
        <color indexed="8"/>
        <rFont val="Arial"/>
        <family val="2"/>
      </rPr>
      <t xml:space="preserve">  nehrđajući čelik 1.4301</t>
    </r>
  </si>
  <si>
    <t xml:space="preserve">  - klip:                                 nehrđajući čelik 1.4301 </t>
  </si>
  <si>
    <t xml:space="preserve">  - regulacijski cilindar:         nehrđajući čelik 1.4301           </t>
  </si>
  <si>
    <t xml:space="preserve">  - kvadratni elastični spojni prsten:     EPDM                                   </t>
  </si>
  <si>
    <t xml:space="preserve">  - tijelo:         nodularni lijev EN-JS 1030 (GGG-40) </t>
  </si>
  <si>
    <t>Ugradbene dimenzije sukladno EN 558-1, osnovna serija 15.</t>
  </si>
  <si>
    <t>Izvedba sa tijelom iz jednog dijela.</t>
  </si>
  <si>
    <t>Regulacijski ventil u izvedbi sa slobodnim protjecanjem. Profil protjecanja je rotacijski simetričan. Kružni presjek protjecanja za bilo koji stupanj otvorenosti. Izvedba sa tijelom iz jednog dijela.</t>
  </si>
  <si>
    <t xml:space="preserve">Igličasti regulator protoka </t>
  </si>
  <si>
    <r>
      <t xml:space="preserve">Svi armaturni komadi za čvor 1 predviđeni su </t>
    </r>
    <r>
      <rPr>
        <b/>
        <sz val="10"/>
        <rFont val="Arial"/>
        <family val="2"/>
      </rPr>
      <t>PN 25</t>
    </r>
    <r>
      <rPr>
        <sz val="10"/>
        <rFont val="Arial"/>
        <family val="2"/>
      </rPr>
      <t>.</t>
    </r>
  </si>
  <si>
    <t xml:space="preserve">Za svu armaturu potrebno je obavezno priložiti:
 - RAL certifikat (jaka antikorozivna zaštita prema GSK sustavu kvalitete)                                      
  - CE certifikat
  - odobrenje za upotrebu u sustavima pitke vode (DVGW ili KTW certifikat za pitku vodu)
</t>
  </si>
  <si>
    <t>Stavkom obuhvaćeno probno i konačno slaganje, kompletan strojni i ručni rad, spojni, brtveni i pomoćni materijal, izolacija vijčanih spojeva, bojanje, kontrola temperature, obnavljanje zaštitne izolacije armature, te raznos fazonskih komada s privremene deponije uzduž rova za montažu.</t>
  </si>
  <si>
    <t>Nabava, doprema, deponiranje i ugradnja armatura. Stavkom obuhvaćen utovar, transport i armature  sa slaganjem i zaštitom prema uputstvima isporučitelja. Priprema deponije, te potrebni strojevi, kamioni i ljudski rad, uključeni u jediničnu cijenu.</t>
  </si>
  <si>
    <t>Armatura</t>
  </si>
  <si>
    <t>1.1.6.2.</t>
  </si>
  <si>
    <t>Obračun po komplet.</t>
  </si>
  <si>
    <r>
      <t xml:space="preserve">  - T komad                                   kom. 1
  - luk 90°Ø</t>
    </r>
    <r>
      <rPr>
        <sz val="10"/>
        <rFont val="Arial"/>
        <family val="2"/>
      </rPr>
      <t xml:space="preserve">21,3/1,6 mm                2 kom.
  - cijev </t>
    </r>
    <r>
      <rPr>
        <sz val="10"/>
        <rFont val="Arial"/>
        <family val="2"/>
      </rPr>
      <t>Ø</t>
    </r>
    <r>
      <rPr>
        <sz val="10"/>
        <rFont val="Arial"/>
        <family val="2"/>
      </rPr>
      <t>21,3/1,6 mm                   l=0,4 m 
  - priključni komad za 
    privarivanje s 
    vanjskim navojem G1/2''             kom. 2</t>
    </r>
  </si>
  <si>
    <t>Priključak manometra i pretvarača tlaka izvesti radionički zavarivanjem iz slijedećih komponenti:</t>
  </si>
  <si>
    <t>Materijal izvedbe inox AISI 316.</t>
  </si>
  <si>
    <t xml:space="preserve"> - cijev Ø168,3/4 mm (DN 150); l=~200 mm  1 kom.
 - leteća prirubnica DN 150 sa nastavkom za 
   zavarivanje (Tip 02 i Tip 33)                   2 kompl.
 - priključak  za manometar i senzor tlaka   1 kompl. </t>
  </si>
  <si>
    <t>Radionička izrada FF komada zavarivanjem iz slijedećih komponenti:</t>
  </si>
  <si>
    <t>Kompletna izvedba iz nehrđajućeg čelika oznake EN 1.4301 prema normi EN 10027-2 ili jednakovrijedno.</t>
  </si>
  <si>
    <t xml:space="preserve">FF komad DN 150 PN 25, l=200mm sa priključakom manometra i senzora tlaka </t>
  </si>
  <si>
    <t>1.5</t>
  </si>
  <si>
    <t xml:space="preserve"> - cijev Ø219,1/4 mm (DN200); l=~200 mm  1 kom.
 - leteća prirubnica DN200 sa nastavkom za 
   zavarivanje (Tip 02 i Tip 33)                   2 kompl.
 - priključak  za manometar i senzor tlaka   1 kompl. </t>
  </si>
  <si>
    <t xml:space="preserve">FF komad DN 200 PN 25, l=200mm sa priključakom manometra i senzora tlaka </t>
  </si>
  <si>
    <t>1.4</t>
  </si>
  <si>
    <t xml:space="preserve">Izvedba u skladu s DIN16263/87, priključak G1/2''. </t>
  </si>
  <si>
    <t>Troputna manometarska slavina od inox-a, PN 25</t>
  </si>
  <si>
    <t>1.3</t>
  </si>
  <si>
    <t xml:space="preserve"> - točnost ( linearnost ):                               0,1%</t>
  </si>
  <si>
    <t xml:space="preserve"> - izlazni signal:                         4 ÷ 20 mA HART </t>
  </si>
  <si>
    <t xml:space="preserve"> - napajanje:                                  11 ÷ 45  V DC</t>
  </si>
  <si>
    <t xml:space="preserve"> - stupanj zaštite:                                       IP 66</t>
  </si>
  <si>
    <t xml:space="preserve"> - nominalno područje mjerenja:        0 ÷ 25 bara</t>
  </si>
  <si>
    <t xml:space="preserve"> - osjetilo iz keramike</t>
  </si>
  <si>
    <t xml:space="preserve"> - kućište iz nehrđajućeg čelika:           AISI 316</t>
  </si>
  <si>
    <t xml:space="preserve"> - procesni priključak:                                 G1/2''</t>
  </si>
  <si>
    <t>Osnovne tehničke karakteristike:</t>
  </si>
  <si>
    <t>Senzor tlaka, PN 25</t>
  </si>
  <si>
    <t>1.2</t>
  </si>
  <si>
    <t xml:space="preserve">Manometar za mjerno područje 0 - 25 bara s mogućnošću očitanja skale po 0,1 bar, klase točnosti 1.6, minimalni promjer 100 mm, punjen glicerinom, priključak radijalno ispod, G1/2''.  </t>
  </si>
  <si>
    <t>Izvedba manometra:</t>
  </si>
  <si>
    <t>Manometar: Oblik A, bez pričvrsnog ruba.</t>
  </si>
  <si>
    <t>Manometar od inoxa punjen glicerinom, PN 25</t>
  </si>
  <si>
    <t>1.1</t>
  </si>
  <si>
    <t>Manometar i senzor tlaka s prikjučkom na cijevni razvod</t>
  </si>
  <si>
    <t>Nabava, doprema i ugradnja instrumenata.</t>
  </si>
  <si>
    <t>Instrumenti</t>
  </si>
  <si>
    <t>1.1.6.1.</t>
  </si>
  <si>
    <t>Montažni radovi</t>
  </si>
  <si>
    <t>1.1.5. Bravarski radovi - ukupno:</t>
  </si>
  <si>
    <t>Obračun po komadu.</t>
  </si>
  <si>
    <t>Nabava, doprema i ugradnja protukišne aluminijske rešetke s PVC mrežicom protiv ulaska kukaca na mjestu ventilacionog otvora. Dimenzije rešetke su 30x40 cm.</t>
  </si>
  <si>
    <t>Nabava, doprema i ugradnja ulaznih vrata zasunske komore od plastificiranih aluminijskih profila. Vrata su dimenzija 90x205 cm s protukišnom aluminijskom rešetkom dimenzija 30x40 cm. S unutrašnje strane protukišne rešetke je inox (AISI 316 L) mrežica protiv ulaska insekata (učvršćena, veličine oka 2 mm). Ispuna vrtanih krila aluminijski panel d=2 cm u boji stolarije. Uključivo  pripadajući okov i prag. Vrata  boje prema RAL karti u dogovoru s investitorom.</t>
  </si>
  <si>
    <t>Bravarski radovi</t>
  </si>
  <si>
    <t>1.1.5.</t>
  </si>
  <si>
    <t>1.1.4. Zidarski i ostali radovi - Ukupno:</t>
  </si>
  <si>
    <r>
      <t>m</t>
    </r>
    <r>
      <rPr>
        <vertAlign val="superscript"/>
        <sz val="10"/>
        <rFont val="Arial"/>
        <family val="2"/>
      </rPr>
      <t>2</t>
    </r>
  </si>
  <si>
    <r>
      <t>Obračun po m</t>
    </r>
    <r>
      <rPr>
        <vertAlign val="superscript"/>
        <sz val="10"/>
        <rFont val="Arial"/>
        <family val="2"/>
      </rPr>
      <t>2</t>
    </r>
    <r>
      <rPr>
        <sz val="10"/>
        <rFont val="Arial"/>
        <family val="2"/>
      </rPr>
      <t xml:space="preserve"> popločene površine.</t>
    </r>
  </si>
  <si>
    <t>Nabava doprema i ugradnja teraco ploča dimenzija 40x40 cm na ulaz zasunske komore. U stavku je uključena i izrada podloge ploča, ispuna reški te obodni rubnjaci.</t>
  </si>
  <si>
    <t>12.</t>
  </si>
  <si>
    <r>
      <t>Obračun po m</t>
    </r>
    <r>
      <rPr>
        <vertAlign val="superscript"/>
        <sz val="10"/>
        <rFont val="Arial"/>
        <family val="2"/>
      </rPr>
      <t>2</t>
    </r>
    <r>
      <rPr>
        <sz val="10"/>
        <rFont val="Arial"/>
        <family val="2"/>
      </rPr>
      <t xml:space="preserve"> površine zida.</t>
    </r>
  </si>
  <si>
    <t>Nabava, doprema, izrada i postavljanje termožbuke u sloju od 2 cm na nezakopanim vanjskim dijelovima zida zasunske komore.</t>
  </si>
  <si>
    <t>11.</t>
  </si>
  <si>
    <r>
      <t>Obračun po m</t>
    </r>
    <r>
      <rPr>
        <vertAlign val="superscript"/>
        <sz val="10"/>
        <rFont val="Arial"/>
        <family val="2"/>
      </rPr>
      <t>2</t>
    </r>
    <r>
      <rPr>
        <sz val="10"/>
        <rFont val="Arial"/>
        <family val="2"/>
      </rPr>
      <t xml:space="preserve"> površine prekrivene pločicama.</t>
    </r>
  </si>
  <si>
    <t>Nabava, doprema i postavljanje keramičkih pločica na pod i unutarnje zidove zasunske komore.</t>
  </si>
  <si>
    <t>10.</t>
  </si>
  <si>
    <t>Uključen rad i materijal.</t>
  </si>
  <si>
    <t>Nabava, doprema izrada i ugradba poliesterske rešetke (GRP) h=30mm, za otvor 30x30cm (pokrov otvora upojne jame u donjoj ploči okna). Gornji rub rešetke niži 1 cm od gornjeg ruba donje betonske ploče.</t>
  </si>
  <si>
    <t>9.</t>
  </si>
  <si>
    <t>kom.</t>
  </si>
  <si>
    <t>Obračun po komadu prodora.</t>
  </si>
  <si>
    <t>Nabava i doprema materijala i obrada prodora lijevano-željeznih i čeličnih cijevi trajno elastičnim kitom (izvana) - završna obrada uz samu cijev za slučaj lošeg spoja s beotnom.</t>
  </si>
  <si>
    <t>8.</t>
  </si>
  <si>
    <t>m'</t>
  </si>
  <si>
    <t xml:space="preserve">Obračun po m' brtvene trake. </t>
  </si>
  <si>
    <t>Nabava i doprema materijala i ugradnja ''vodene'' brtvene trake na bazi polivinil-klorida na vanjsku stranu spoja donje ploče okna sa zidovima za postizanje vodonepropusnosti spoja. Na uglovima zidova koristiti tipske elemente brtve ili spajanje u ne porpusni spoj vrućim zrakom prema uputi proizvođača. Brtve se ugrađuju na prekid betoniranja i pričvršćuju za armaturu prije postupka betoniranja specijalnim kopčama od nehrđajućeg čelika. Radove izvesti prema uputama proizvođača materijala.</t>
  </si>
  <si>
    <r>
      <t>Obračun po m</t>
    </r>
    <r>
      <rPr>
        <vertAlign val="superscript"/>
        <sz val="10"/>
        <rFont val="Arial"/>
        <family val="2"/>
      </rPr>
      <t>2</t>
    </r>
    <r>
      <rPr>
        <sz val="10"/>
        <rFont val="Arial"/>
        <family val="2"/>
      </rPr>
      <t xml:space="preserve"> toplinske izolacije.</t>
    </r>
  </si>
  <si>
    <r>
      <t>Nabava, doprema i postavljanje toplinske izolacije krova zasunske komore. Toplinska izolacija je od ekstrudiranog polistirena XPS u debljini d=5 cm, krutosti 20kg/m</t>
    </r>
    <r>
      <rPr>
        <vertAlign val="superscript"/>
        <sz val="10"/>
        <rFont val="Arial"/>
        <family val="2"/>
      </rPr>
      <t>3</t>
    </r>
    <r>
      <rPr>
        <sz val="10"/>
        <rFont val="Arial"/>
        <family val="2"/>
      </rPr>
      <t>. XPS je odležao min 3 mjeseca a  pričvršćenje ploča polistirena je mehaničko sa PVC ili nehrđajućim pričvrsnicama sa utroškom od 6-8 kom/m</t>
    </r>
    <r>
      <rPr>
        <vertAlign val="superscript"/>
        <sz val="10"/>
        <rFont val="Arial"/>
        <family val="2"/>
      </rPr>
      <t>2</t>
    </r>
    <r>
      <rPr>
        <sz val="10"/>
        <rFont val="Arial"/>
        <family val="2"/>
      </rPr>
      <t>. Toplinska izolacija stavlja se na parnu branu.</t>
    </r>
  </si>
  <si>
    <r>
      <t>Obračun po m</t>
    </r>
    <r>
      <rPr>
        <vertAlign val="superscript"/>
        <sz val="10"/>
        <rFont val="Arial"/>
        <family val="2"/>
      </rPr>
      <t>2</t>
    </r>
    <r>
      <rPr>
        <sz val="10"/>
        <rFont val="Arial"/>
        <family val="2"/>
      </rPr>
      <t xml:space="preserve"> parne brane.</t>
    </r>
  </si>
  <si>
    <t>Nabava, doprema i postavljanje parne brane od sintetičke folije. Parna brana postavlja se na beton u padu na krovu zasunske komore.</t>
  </si>
  <si>
    <r>
      <t>m</t>
    </r>
    <r>
      <rPr>
        <vertAlign val="superscript"/>
        <sz val="10"/>
        <rFont val="Arial"/>
        <family val="2"/>
      </rPr>
      <t>2</t>
    </r>
  </si>
  <si>
    <r>
      <t>Obračun po m</t>
    </r>
    <r>
      <rPr>
        <vertAlign val="superscript"/>
        <sz val="10"/>
        <rFont val="Arial"/>
        <family val="2"/>
      </rPr>
      <t>2</t>
    </r>
    <r>
      <rPr>
        <sz val="10"/>
        <rFont val="Arial"/>
        <family val="2"/>
      </rPr>
      <t xml:space="preserve"> .</t>
    </r>
  </si>
  <si>
    <r>
      <t>Dobava i postavljanje mekane tkanine termički obrađene gustoće 300 g/m</t>
    </r>
    <r>
      <rPr>
        <vertAlign val="superscript"/>
        <sz val="10"/>
        <rFont val="Arial"/>
        <family val="2"/>
      </rPr>
      <t>2.</t>
    </r>
    <r>
      <rPr>
        <sz val="10"/>
        <rFont val="Arial"/>
        <family val="2"/>
      </rPr>
      <t xml:space="preserve"> Tkanina se spaja preklopima od 15 cm a postavlja se na toplinsku izolaciju.</t>
    </r>
  </si>
  <si>
    <t xml:space="preserve">Uključena i prirprema površine za postavljanje hidroizolacije i obrada svih prodora uključujući cijevi, gromobran i sl.., te obrada kutova i spojeva zidova i ploča. Radove izvesti prema uputama proizvođača materijala. Svi proizvodi u sustavu trebaju biti kompatibilni. </t>
  </si>
  <si>
    <t>Hidroizolacija se ugrađuje sa svim dodatnim elementima istog sustava specificiranim od strane proizvođača materijala.</t>
  </si>
  <si>
    <t xml:space="preserve">Dobava i postava polimerne membrane za hidroizoliranje krova zasunske komore. Izvodi se iz sintetičke folije na bazi mekog PVC-a za mali hidrostatski pritisak i otpornost prema soli, UV stabilna.
</t>
  </si>
  <si>
    <t>Hidroizolacija krova</t>
  </si>
  <si>
    <r>
      <t>Nabava, doprema  materijala, transport i postava čepićaste drenažne trake. Debljina drenažne trake je 0,6 mm sa čepovima visine 8 mm i cca 1860 čepova / m</t>
    </r>
    <r>
      <rPr>
        <vertAlign val="superscript"/>
        <sz val="10"/>
        <rFont val="Arial"/>
        <family val="2"/>
      </rPr>
      <t>2</t>
    </r>
    <r>
      <rPr>
        <sz val="10"/>
        <rFont val="Arial"/>
        <family val="2"/>
      </rPr>
      <t>. Traka je otporna na kemijske utjecaje, gljivice i bakterije te se ne skuplja. Volumen zraka između čepova je cca 5,3 l/m</t>
    </r>
    <r>
      <rPr>
        <vertAlign val="superscript"/>
        <sz val="10"/>
        <rFont val="Arial"/>
        <family val="2"/>
      </rPr>
      <t>2</t>
    </r>
    <r>
      <rPr>
        <sz val="10"/>
        <rFont val="Arial"/>
        <family val="2"/>
      </rPr>
      <t>, a otpornost na tlačnu silu veća od 200kN/m</t>
    </r>
    <r>
      <rPr>
        <vertAlign val="superscript"/>
        <sz val="10"/>
        <rFont val="Arial"/>
        <family val="2"/>
      </rPr>
      <t>2</t>
    </r>
    <r>
      <rPr>
        <sz val="10"/>
        <rFont val="Arial"/>
        <family val="2"/>
      </rPr>
      <t>. Postavlja se sa preklopom od min 2 čepa. Čepove okenuti prema betonskom zidu. Obračun za kompletan rad, materijal, pribor po m</t>
    </r>
    <r>
      <rPr>
        <vertAlign val="superscript"/>
        <sz val="10"/>
        <rFont val="Arial"/>
        <family val="2"/>
      </rPr>
      <t>2</t>
    </r>
    <r>
      <rPr>
        <sz val="10"/>
        <rFont val="Arial"/>
        <family val="2"/>
      </rPr>
      <t>.</t>
    </r>
  </si>
  <si>
    <t xml:space="preserve">Čepićasta drenažna traka-zaštita hidroizolacije zidova i donje ploče </t>
  </si>
  <si>
    <t>Zaštita vertikalne hidroizolacije</t>
  </si>
  <si>
    <t xml:space="preserve">Dobava i postava horizontalne i vertikalne hidroizolacije zasunske komore. Izvodi se iz jednokomponentene elastomerne bitumenske tekuće membrane na vodenoj bazi, za mali hidrostatski pritisak i otpornost prema soli.
Tekuća membrana se ugrađuje četkom, valjkom , gleterom ili strojno na podlogu (cementna, opeka, pločice, metal, drvo...) i sa svim dodatnim elementima istog sustava specificiranim od strane proizvođača materijala. Zaštita membrane na vertikali sa HDPE čepastom membranom  (obračunato u drugoj stavci). 
Uključena obrada svih prodora uključujući cijevi, gromobran, pilote i sl.., te obrada kutova i spojeva zidova i ploča. Radove izvesti prema uputama proizvođača materijala. Svi proizvodi u sustavu trebaju biti kompatibilni. </t>
  </si>
  <si>
    <t>Vanjska hidroizolacija</t>
  </si>
  <si>
    <t>Zidarski i ostali radovi</t>
  </si>
  <si>
    <t>1.1.4.</t>
  </si>
  <si>
    <t>1.1.3. Betonski i armirački radovi - ukupno:</t>
  </si>
  <si>
    <t>kg</t>
  </si>
  <si>
    <t>Obračun po kg ugrađene armature.</t>
  </si>
  <si>
    <t>Uključeni distanceri i utezači, te sanacija otvora od prodora utezača.</t>
  </si>
  <si>
    <t>Dobava, krojenje, savijanje, čišćenje, ugradba i vezanje čelične armature paljenom žicom 2 mm.</t>
  </si>
  <si>
    <r>
      <t>m</t>
    </r>
    <r>
      <rPr>
        <vertAlign val="superscript"/>
        <sz val="10"/>
        <rFont val="Arial"/>
        <family val="2"/>
      </rPr>
      <t>3</t>
    </r>
  </si>
  <si>
    <r>
      <t>Obračun po m</t>
    </r>
    <r>
      <rPr>
        <vertAlign val="superscript"/>
        <sz val="10"/>
        <rFont val="Arial"/>
        <family val="2"/>
      </rPr>
      <t>3</t>
    </r>
    <r>
      <rPr>
        <sz val="10"/>
        <rFont val="Arial"/>
        <family val="2"/>
      </rPr>
      <t xml:space="preserve"> sitnozrnog betona.</t>
    </r>
  </si>
  <si>
    <t>Nabava, doprema izrada i ugradnja sitnozrnog betona (max. zrno 8 mm) za izradu cementnog estriha u debljini od 5 cm.</t>
  </si>
  <si>
    <r>
      <t>Obračun po m</t>
    </r>
    <r>
      <rPr>
        <vertAlign val="superscript"/>
        <sz val="10"/>
        <rFont val="Arial"/>
        <family val="2"/>
      </rPr>
      <t>3</t>
    </r>
    <r>
      <rPr>
        <sz val="10"/>
        <rFont val="Arial"/>
        <family val="2"/>
      </rPr>
      <t xml:space="preserve"> ugrađenog betona.</t>
    </r>
  </si>
  <si>
    <t>Nabava i doprema betona klase C 8/10 koji se ugrađuje ispod armiranobetonskog stepeništa.</t>
  </si>
  <si>
    <t>Nabava i doprema betona klase C 30/37 za armirano betonsko stepenište zasunske komore. Cijenom obuhvaćena mehanička ugradba, njega i ispitivanje. Uključeni dodaci za agresivnu sredinu (morska sol).</t>
  </si>
  <si>
    <r>
      <t>Obračun po m</t>
    </r>
    <r>
      <rPr>
        <vertAlign val="superscript"/>
        <sz val="10"/>
        <rFont val="Arial"/>
        <family val="2"/>
      </rPr>
      <t>2</t>
    </r>
    <r>
      <rPr>
        <sz val="10"/>
        <rFont val="Arial"/>
        <family val="2"/>
      </rPr>
      <t>.</t>
    </r>
  </si>
  <si>
    <t xml:space="preserve">Nabava, doprema, izrada i ugradnja materijala za beton u padu. Beton u padu je  od sitnozrnog betona (max. zrno 8 mm) debljine 6 do 10 cm. </t>
  </si>
  <si>
    <t>Nabava i doprema betona klase C 30/37 za betonska uporišta u oknu. Cijenom obuhvaćena mehanička ugradba, njega i ispitivanje. Uključeni dodaci za agresivnu sredinu (morska sol).</t>
  </si>
  <si>
    <t>Nabava i doprema betona klase C 30/37 za zidove, gornju i donju ploču.  Cijenom obuhvaćena mehanička ugradba, njega i ispitivanje. Uključeni dodaci za agresivnu sredinu (morska sol).</t>
  </si>
  <si>
    <t>Nabava i doprema betona klase C 8/10  i izrada podloge podne ploče. Uključeno potrebno poravnanje na projektiranu kotu. Obavezno ostaviti otvor ( 30x30 cm tlocrtno) za drenažnu jamu za ocjeđivanje iz okna.</t>
  </si>
  <si>
    <t>Betonski i armirački radovi</t>
  </si>
  <si>
    <t>1.1.3.</t>
  </si>
  <si>
    <t>1.1.2. Tesarski radovi - ukupno:</t>
  </si>
  <si>
    <r>
      <t>Obračun po m</t>
    </r>
    <r>
      <rPr>
        <vertAlign val="superscript"/>
        <sz val="10"/>
        <rFont val="Arial"/>
        <family val="2"/>
      </rPr>
      <t>2</t>
    </r>
    <r>
      <rPr>
        <sz val="10"/>
        <rFont val="Arial"/>
        <family val="2"/>
      </rPr>
      <t xml:space="preserve"> montirane oplate.</t>
    </r>
  </si>
  <si>
    <t>Dobava, izrada, montaža i skidanje oplate za betonska uporišta u oknu. Ostali uvjeti kao za oplatu zidova.</t>
  </si>
  <si>
    <t>Dobava, izrada, montaža i skidanje oplate za gornju ploču  s potrebnim podupiranjem i skelom. Ostali uvjeti kao za oplatu zidova.</t>
  </si>
  <si>
    <t xml:space="preserve">Dobava, izrada, montaža i skidanje vertikalne oplate za zidove, donju i gornju ploču s potrebnim podupiranjem i pripremom površine oplate (čišćenje i premaz) za lako odvajanje od betona kod demontaže. Oplata treba biti glatka od vodootporne šperploče. Uključena oplata za otvor za ocjeđivanje u ploči dna  (30x30 cm tlocrtno), otvor za vrata, ventilacioni otvor, stepenište. </t>
  </si>
  <si>
    <t>Tesarski radovi</t>
  </si>
  <si>
    <t>1.1.2.</t>
  </si>
  <si>
    <t>1.1.1. Zemljani radovi - ukupno:</t>
  </si>
  <si>
    <r>
      <t>Obračun po m</t>
    </r>
    <r>
      <rPr>
        <vertAlign val="superscript"/>
        <sz val="10"/>
        <rFont val="Arial"/>
        <family val="2"/>
      </rPr>
      <t>2</t>
    </r>
    <r>
      <rPr>
        <sz val="10"/>
        <rFont val="Arial"/>
        <family val="2"/>
      </rPr>
      <t>.</t>
    </r>
  </si>
  <si>
    <t>Nabava, doprema i ugradnja protukorijenske zaštite u rov cjevovoda uz posađeno grmlje.</t>
  </si>
  <si>
    <t>Nabava doprema i presađivanje grmlja jednakom grmlju s postojeće lokacije.</t>
  </si>
  <si>
    <r>
      <t>Obračun po m</t>
    </r>
    <r>
      <rPr>
        <vertAlign val="superscript"/>
        <sz val="10"/>
        <rFont val="Arial"/>
        <family val="2"/>
      </rPr>
      <t xml:space="preserve">2  </t>
    </r>
    <r>
      <rPr>
        <sz val="10"/>
        <rFont val="Arial"/>
        <family val="2"/>
      </rPr>
      <t>geotekstila</t>
    </r>
    <r>
      <rPr>
        <sz val="10"/>
        <rFont val="Arial"/>
        <family val="2"/>
      </rPr>
      <t>.</t>
    </r>
  </si>
  <si>
    <t>Nabava, doprema i ugradnja geotekstila uz dijelove suhozida koji su u kontatku sa zemljom.</t>
  </si>
  <si>
    <r>
      <t>Obračun po m</t>
    </r>
    <r>
      <rPr>
        <vertAlign val="superscript"/>
        <sz val="10"/>
        <rFont val="Arial"/>
        <family val="2"/>
      </rPr>
      <t>3</t>
    </r>
    <r>
      <rPr>
        <sz val="10"/>
        <rFont val="Arial"/>
        <family val="2"/>
      </rPr>
      <t xml:space="preserve"> suhozida.</t>
    </r>
  </si>
  <si>
    <t>Izrada suhozida prema tradiciji otoka Paga sukladno postojećim suhozidinama na lokaciji izgradnje. Širina suhozida je 40 cm. Uključen odabir, odbijanje, utovar, prinošenje s deponije do mjesta rada.</t>
  </si>
  <si>
    <r>
      <t>Obračun po m</t>
    </r>
    <r>
      <rPr>
        <vertAlign val="superscript"/>
        <sz val="10"/>
        <rFont val="Arial"/>
        <family val="2"/>
      </rPr>
      <t>3</t>
    </r>
    <r>
      <rPr>
        <sz val="10"/>
        <rFont val="Arial"/>
        <family val="2"/>
      </rPr>
      <t xml:space="preserve"> prevezenog materijala u sraslom stanju.</t>
    </r>
  </si>
  <si>
    <t>Odvoz viška zemljanog materijala iz iskopa. Stavka obuhvaća utovar u prijevozno sredstvo, prijevoz na udaljenost do 3 km, te istovar materijala na deponiju s uređenjem i poravnanjem istoga.</t>
  </si>
  <si>
    <r>
      <t>Obračun po m</t>
    </r>
    <r>
      <rPr>
        <vertAlign val="superscript"/>
        <sz val="10"/>
        <rFont val="Arial"/>
        <family val="2"/>
      </rPr>
      <t>3</t>
    </r>
    <r>
      <rPr>
        <sz val="10"/>
        <rFont val="Arial"/>
        <family val="2"/>
      </rPr>
      <t xml:space="preserve"> zatrpavanja u sraslom stanju.</t>
    </r>
  </si>
  <si>
    <r>
      <t>Zatrpavanje građevinske jame materijalom iz iskopa (probrani materijal, sitniji do 100mm). Zatrpavanje vršiti u slojevima s nabijanjem do zbijenosti Ms</t>
    </r>
    <r>
      <rPr>
        <sz val="10"/>
        <rFont val="Calibri"/>
        <family val="2"/>
      </rPr>
      <t>≥</t>
    </r>
    <r>
      <rPr>
        <sz val="10"/>
        <rFont val="Arial"/>
        <family val="2"/>
      </rPr>
      <t xml:space="preserve">20 </t>
    </r>
    <r>
      <rPr>
        <sz val="10"/>
        <rFont val="Arial"/>
        <family val="2"/>
      </rPr>
      <t>MN/m</t>
    </r>
    <r>
      <rPr>
        <vertAlign val="superscript"/>
        <sz val="10"/>
        <rFont val="Arial"/>
        <family val="2"/>
      </rPr>
      <t>2</t>
    </r>
    <r>
      <rPr>
        <sz val="10"/>
        <rFont val="Arial"/>
        <family val="2"/>
      </rPr>
      <t>. Paziti da se ne ošteti zaštita hidroizolacije od čepićaste folije. Uključen i nasip do kote uređenog terena.</t>
    </r>
  </si>
  <si>
    <r>
      <t>Obračun po m</t>
    </r>
    <r>
      <rPr>
        <vertAlign val="superscript"/>
        <sz val="10"/>
        <rFont val="Arial"/>
        <family val="2"/>
      </rPr>
      <t>3</t>
    </r>
    <r>
      <rPr>
        <sz val="10"/>
        <rFont val="Arial"/>
        <family val="2"/>
      </rPr>
      <t xml:space="preserve"> ispune.</t>
    </r>
  </si>
  <si>
    <t>Ispuna upojne jame krupnim šljunkom 16-32mm. Materijal usitnjeni kamen iz iskopa ili nabava i dovoz sa separacije.</t>
  </si>
  <si>
    <r>
      <t>Obračun po m</t>
    </r>
    <r>
      <rPr>
        <vertAlign val="superscript"/>
        <sz val="10"/>
        <rFont val="Arial"/>
        <family val="2"/>
      </rPr>
      <t>3</t>
    </r>
    <r>
      <rPr>
        <sz val="10"/>
        <rFont val="Arial"/>
        <family val="2"/>
      </rPr>
      <t xml:space="preserve"> iskopa.</t>
    </r>
  </si>
  <si>
    <t>Obračun strojnog i ručnog rada 80:20.</t>
  </si>
  <si>
    <t>Uključeno grubo poravnanje stijenske podloge.</t>
  </si>
  <si>
    <t>Rad na iskopu izvodi se s odbacivanjem iskopanog materijala na min. 1 m od ruba građevinske jame.</t>
  </si>
  <si>
    <t>U slučaju produbljenja dna potrebno je dno iskopa dopuniti mršavim betonom, što predstavlja trošak izvođača.</t>
  </si>
  <si>
    <r>
      <t>Široki iskop za okno u tl</t>
    </r>
    <r>
      <rPr>
        <sz val="10"/>
        <rFont val="Arial"/>
        <family val="2"/>
      </rPr>
      <t>u A i B kategorije</t>
    </r>
    <r>
      <rPr>
        <sz val="10"/>
        <rFont val="Arial"/>
        <family val="2"/>
      </rPr>
      <t>. Bočne strane iskopati s pokosom 3:1. Uključeno produbljenje jame za podložni beton. Ručni iskop oko postojećeg vodovoda.</t>
    </r>
  </si>
  <si>
    <t>Otkrivanje  postojećeg električnog voda  katodne zaštite uz postojeći čelični cjevovod (stacionaža 0+000,00) uz oprez da se ne ošteti ili prekine i ne dođe do nesreće. Uključen ručni rad zbog zaštite postojećih cjevovoda i instalacija.</t>
  </si>
  <si>
    <t>Zemljani radovi</t>
  </si>
  <si>
    <t>1.1.1.</t>
  </si>
  <si>
    <t>Čvor 1</t>
  </si>
  <si>
    <t>DIONICA 1</t>
  </si>
  <si>
    <t>Jed. mjere</t>
  </si>
  <si>
    <r>
      <t xml:space="preserve">Šifra:                  </t>
    </r>
    <r>
      <rPr>
        <b/>
        <sz val="9"/>
        <rFont val="Arial"/>
        <family val="2"/>
      </rPr>
      <t>1590</t>
    </r>
  </si>
  <si>
    <r>
      <t xml:space="preserve">Oznaka projekta:          </t>
    </r>
    <r>
      <rPr>
        <b/>
        <sz val="9"/>
        <rFont val="Arial"/>
        <family val="2"/>
      </rPr>
      <t>HP-GP-20-822/2019-GP</t>
    </r>
  </si>
  <si>
    <t xml:space="preserve">GRAĐEVINSKI RADOVI </t>
  </si>
  <si>
    <t>1.2.5. Ostali radovi</t>
  </si>
  <si>
    <t>1.2.4. Montažni radovi</t>
  </si>
  <si>
    <t>1.2.3. Betonski i armiranobetonski radovi</t>
  </si>
  <si>
    <t>1.2.2. Tesarski radovi</t>
  </si>
  <si>
    <t>1.2.1. Zemljani radovi</t>
  </si>
  <si>
    <t>1.2. CJEVOVOD OPETOVANJE</t>
  </si>
  <si>
    <t>1.2.5. Ostali radovi – ukupno:</t>
  </si>
  <si>
    <r>
      <t>Obračun po m</t>
    </r>
    <r>
      <rPr>
        <vertAlign val="superscript"/>
        <sz val="10"/>
        <rFont val="Arial"/>
        <family val="2"/>
      </rPr>
      <t>2</t>
    </r>
    <r>
      <rPr>
        <sz val="10"/>
        <rFont val="Arial"/>
        <family val="2"/>
      </rPr>
      <t xml:space="preserve"> obloge.</t>
    </r>
  </si>
  <si>
    <t>Zaštita rova cjevovoda na trasi paralelno sa postojećom fekalnom kanalizacijom (od stacionaže 0+707,24 do 1+314,36). Izvedba obloge geomembrane debljine 1,5 mm sa poprečnom oblogom na početku i na kraju rova. Uključena nabava, doprema krojenje i spajanje.</t>
  </si>
  <si>
    <t>Obračun po m` zaštitne cijevi.</t>
  </si>
  <si>
    <t>Zaštita postojećih instalacija (EKI kabelska kanalizacija) na križanju sa vodovodom  za h&lt;50 cm. Kabel treba uvući u zaštitnu cijev PEHD korugirana  Dv 110. Uključena nabava i doprema materijala i ukupan potreban rad.</t>
  </si>
  <si>
    <t xml:space="preserve">m' </t>
  </si>
  <si>
    <t>Obračun po m' ugrađene trake.</t>
  </si>
  <si>
    <t>Nabava, dobava i postavljanje trake za upozorenje za oznaku položaja postojećeg vodovoda.</t>
  </si>
  <si>
    <t>Nabava, doprema i ugradnja PVC trake s oznakom TK kabel za oznaku trase kabela na križanju HT_EKI_KK  kabela s vodovodom.</t>
  </si>
  <si>
    <t xml:space="preserve">Nabava, dobava i ugradba PVC traka s  natpisom ''vodovod'' u rov iznad ugrađenih instalacija. </t>
  </si>
  <si>
    <r>
      <t>Obračun po m</t>
    </r>
    <r>
      <rPr>
        <vertAlign val="superscript"/>
        <sz val="10"/>
        <rFont val="Arial"/>
        <family val="2"/>
      </rPr>
      <t>2</t>
    </r>
    <r>
      <rPr>
        <sz val="10"/>
        <rFont val="Arial"/>
        <family val="2"/>
      </rPr>
      <t xml:space="preserve"> obnovljenog habajućeg sloja asfalta.</t>
    </r>
  </si>
  <si>
    <t>Napomena: uskladiti izgradnju vodovoda s rekonstrukcijom D 106 i izgradnjom oborinske kanalizacije.</t>
  </si>
  <si>
    <t>Nabava, izrada i ugradnja habajućeg sloja asfalta AC11 surf (BIT 50/70) AG2M2, debljine 4,00 cm u uvaljanom stanju na kolniku državne ceste D 106.  te presvlačenje novim habajućim slojem asfalta.</t>
  </si>
  <si>
    <r>
      <t>Obračun po m</t>
    </r>
    <r>
      <rPr>
        <vertAlign val="superscript"/>
        <sz val="10"/>
        <rFont val="Arial"/>
        <family val="2"/>
      </rPr>
      <t>2</t>
    </r>
    <r>
      <rPr>
        <sz val="10"/>
        <rFont val="Arial"/>
        <family val="2"/>
      </rPr>
      <t xml:space="preserve"> obnovljenog nosivog sloja asfalta.</t>
    </r>
  </si>
  <si>
    <t>Nabava, izrada i ugradnja nosivog sloja asfalta AC22base (BIT 50/70) AG6 M2, debljine 8,00 cm u uvaljanom stanju na kolniku državne ceste D 106. Širina nosivog sloja jednaka je projektiranoj širini rova uvećana za 0,5 m sa svake strane rova.</t>
  </si>
  <si>
    <t>1.2.5.</t>
  </si>
  <si>
    <t>1.2.4.  Montažni radovi – ukupno:</t>
  </si>
  <si>
    <t>DN 300</t>
  </si>
  <si>
    <t>Obračun po m ispranog i dezinficiranog cjevovoda.</t>
  </si>
  <si>
    <t>Uključeno ispiranje i dezinfekcija čvora 1.</t>
  </si>
  <si>
    <t>U stavku uključena izrada plana i programa postupka ispiranja i dezinfekcije.</t>
  </si>
  <si>
    <t>U stavku uključena neutralizacija sredstva za dezinfekciju prije ispuštanja.</t>
  </si>
  <si>
    <t>Dezinfekcija u skladu sa zakonom o kemikalijama obavlja ovlaštena tvrtka, angažiranje ovlaštene tvrtke uključeno u stavku.</t>
  </si>
  <si>
    <t>Nakon komplet zatrpanog  i ispitanog cjevovoda treba pristupiti ispiranju i dezinfekciji cjevovoda prema opisu u posebnim tehničkim uvjetima izvedbe cjevovoda. Cijenom obuhvaćena dobava potrebne vode, te sav alat, strojevi, pomoćni materijal i rad.</t>
  </si>
  <si>
    <t>Ispiranje i dezinfekcija cjevovoda.</t>
  </si>
  <si>
    <t>Obračun po m'.</t>
  </si>
  <si>
    <t>Uključeno tlačno ispitivanje čvora 1.</t>
  </si>
  <si>
    <t>Maksimalni radni tlak iznosi cca 20 bar i može se javiti u najnižim dionicama vodovoda. Na dionici vodovoda kod čvora 1 maksimalni radni tlak iznosi cca 15 bar. Ispitni tlak iznosi do 25 bar, a proces ispitivanja prema izvedbenom projektu.</t>
  </si>
  <si>
    <t>Nakon polaganja i djelomično zatrpanog cjevovoda, pristupiti tlačnom ispitivanju cjevovoda prema opisu u posebnim tehničkim uvjetima izvedbe cjevovoda. Cijenom obuhvaćena dobava potrebne vode te sav alat, strojevi, pomoćni materijal i rad.</t>
  </si>
  <si>
    <t>Tlačno ispitivanje cjevovoda.</t>
  </si>
  <si>
    <t>Napomena: Svjetlovodni kabel s drugom potrebnom opremom NIJE predmet ove stavke.</t>
  </si>
  <si>
    <t>Nabava, doprema i ugradnja zaštitne cijevi za naknadnu ugradnju svjetlovodnog kabela za nadzorno upravljački sustav. Zaštitna cijev se ugrađuje u zajednički rov s vodovodom. Uključena PVC traka za oznaku cijevi.</t>
  </si>
  <si>
    <t>MMK komad 45°, DN 300</t>
  </si>
  <si>
    <t>MMK komad 11°, DN 300</t>
  </si>
  <si>
    <t>Trasa vodovoda koja se štiti od lutajućih struja i na trasi vodovoda uz postojeću fekalnu kanalizaciju (od stacionaže 0+000,00 do 0+051,13 i od 0+719,26 do 1+314,36).</t>
  </si>
  <si>
    <t>Vanjska zaštita:
Cijevi sa tvornički nanešenim PE-U omotačem (za zonu pod utjecajem lutajućih struja od katodne zaštite postojećeg čeličnog vodovoda ~ Ø350mm). Ispitati na proboj 20 kV</t>
  </si>
  <si>
    <t xml:space="preserve">Nabava, dobava i ugradnja fazonskih komada s naglavkom od centrifugalnog nodularnog lijeva (ductile) prema EN 545/2010, iznutra obložene cementnim mortom, vanjska izolacija od cink-aluminij legure (u odnosu 85% Zn – 15% Al) u minimalnom nanosu od 400 g/m² s dodatnim epoksidnim slojem, odnosno sve prema EN 545/2010. Spoj tip TYTON ili STANDARD uključivo gumene brtve od EPDM.  Nastavno na aneks D.2.2. norme EN 545/2010 ponuditelj mora priložiti Potvrdu o nanošenju legure (koja je specificirana u troškovniku) izdana od ovlaštene certifikacijske kuće u svrhu vanjske zaštite cijevi kojom se potvrđuje trajna učinkovitost vanjske obloge legure cink – aluminij. Ponuditelj mora dostaviti potvrdu izdanu od ovlaštene certifikacijske kuće da se kod nanošenja cementne obloge koristi isključivo pitka voda, a sve prema Europskoj direktivi 98/83/CE i da je cement u skladu s normom EN 197-1
</t>
  </si>
  <si>
    <t>Trasa vodovoda od stacionaže 0+051,13 do 0+719,26</t>
  </si>
  <si>
    <t xml:space="preserve">Nabava, dobava i ugradnja fazonskih komada s naglavkom od centrifugalnog nodularnog lijeva (ductile) prema EN 545/2010, iznutra obložene cementnim mortom, vanjska izolacija od cink-aluminij legure (u odnosu 85% Zn – 15% Al) u minimalnom nanosu od 400 g/m² s dodatnim epoksidnim slojem, odnosno sve prema EN 545/2010. Spoj tip TYTON ili STANDARD uključivo gumene brtve od EPDM. Nastavno na aneks D.2.2. norme EN 545/2010 ponuditelj mora priložiti Potvrdu o nanošenju legure (koja je specificirana u troškovniku) izdana od ovlaštene certifikacijske kuće u svrhu vanjske zaštite cijevi kojom se potvrđuje trajna učinkovitost vanjske obloge legure cink – aluminij. Ponuditelj mora dostaviti potvrdu izdanu od ovlaštene certifikacijske kuće da se kod nanošenja cementne obloge koristi isključivo pitka voda, a sve prema Europskoj direktivi 98/83/CE i da je cement u skladu s normom EN 197-1
</t>
  </si>
  <si>
    <t xml:space="preserve">Klasa kvalitete termoskupljajućih manšeti mora udovoljiti ispitivanju na elektroneprobojnost od 20 kV, mjereno u terenaskim uvjetima nakon montaže. </t>
  </si>
  <si>
    <t>Nabava termoskupljućih manšeti za izolaciju spojeva cijevi od lutajućih struja uz čelični cjevovod sa katodnom zaštitom (stacionaža od 0+000,00 do  0+051,13) i na dionici cjevovoda uz postojeću fekalnu kanalizaciju (stacionaža od 0+719,26 do 1+314,36).</t>
  </si>
  <si>
    <t>DUCTIL DN 300</t>
  </si>
  <si>
    <t>Obračun po m` vodovoda od nodularnog lijeva.</t>
  </si>
  <si>
    <t>Trasa vodovoda od stacionaže od 0+051,13  do  1+314,36.</t>
  </si>
  <si>
    <t xml:space="preserve">Nabava, dobava i ugradnja vodovodnih cijevi od centrifugalnog nodularnog lijeva (ductile) sa naglavkom i ravnim krajem prema EN 545/2010, iznutra obložene cementnim mortom, vanjska izolacija od cink-aluminij legure (u odnosu 85% Zn – 15% Al) u minimalnom nanosu od 400 g/m² s dodatnim epoksidnim slojem, odnosno sve prema EN 545/2010. Spoj tip TYTON ili STANDARD uključivo gumene brtve od EPDM. Nastavno na aneks D.2.2. norme EN 545/2010 ponuditelj mora priložiti Potvrdu o nanošenju legure (koja je specificirana u troškovniku) izdana od ovlaštene certifikacijske kuće u svrhu vanjske zaštite cijevi kojom se potvrđuje trajna učinkovitost vanjske obloge legure cink – aluminij. Ponuditelj mora dostaviti potvrdu izdanu od ovlaštene certifikacijske kuće da se kod nanošenja cementne obloge koristi isključivo pitka voda, a sve prema Europskoj direktivi 98/83/CE i da je cement u skladu s normom EN 197-1
</t>
  </si>
  <si>
    <t>Trasa vodovoda koja se štiti od lutajućih struja (stacionaža od 0+000,00 do  0+051,13).</t>
  </si>
  <si>
    <t>Nabava, doprema i ugradnja vodovodnih cijevi  od centrifugalnog nodularnog lijeva (ductile) sa naglavkom i ravnim krajem prema EN 545/2010, iznutra obložene cementnim mortom, vanjska izolacija od cink-aluminij legure (u odnosu 85% Zn – 15% Al) u minimalnom nanosu od 400 g/m² sa dodatnim epoksidnim slojem, odnosno sve prema EN 545/2010. Neraskidivi  utisni spoj TIS-K uključivo gumene brtve od EPDM. Nastavno na aneks D.2.2. norme EN 545/2010 ponuditelj mora priložiti Potvrdu o nanošenju legure (koja je specificirana u troškovniku) izdana od ovlaštene certifikacijske kuće u svrhu vanjske zaštite cijevi kojom se potvrđuje trajna učinkovitost vanjske obloge legure cink – aluminij.
Ponuditelj mora dostaviti potvrdu izdanu od ovlaštene certifikacijske kuće da se kod nanošenja cementne obloge koristi isključivo pitka voda, a sve prema Europskoj direktivi 98/83/CE i da je cement u skladu s normom EN 197-1</t>
  </si>
  <si>
    <t>1.2.4.</t>
  </si>
  <si>
    <t>1.2.3.  Betonski i armiranobetonski radovi – ukupno:</t>
  </si>
  <si>
    <t>Obračun po kg ugrađene armature određene vrste.</t>
  </si>
  <si>
    <t>Dobava, krojenje, savijanje, čišćenje, ugradba i vezanje čelične armature paljenom žicom 2 mm za betonska uporišta.</t>
  </si>
  <si>
    <r>
      <t>Obračun po m</t>
    </r>
    <r>
      <rPr>
        <vertAlign val="superscript"/>
        <sz val="10"/>
        <rFont val="Arial"/>
        <family val="2"/>
      </rPr>
      <t>3</t>
    </r>
    <r>
      <rPr>
        <sz val="10"/>
        <rFont val="Arial"/>
        <family val="2"/>
      </rPr>
      <t xml:space="preserve"> ugrađenog betona.</t>
    </r>
  </si>
  <si>
    <t>Nabava i doprema i izrada betonskih uporišta i poprečnih ukruta od betona klase C 25/30.</t>
  </si>
  <si>
    <t>Betonski i armiranobetonski radovi</t>
  </si>
  <si>
    <t>1.2.3.</t>
  </si>
  <si>
    <t>1.2.2.  Tesarski radovi – ukupno:</t>
  </si>
  <si>
    <r>
      <t>Obračun po m</t>
    </r>
    <r>
      <rPr>
        <vertAlign val="superscript"/>
        <sz val="10"/>
        <rFont val="Arial"/>
        <family val="2"/>
      </rPr>
      <t>2</t>
    </r>
    <r>
      <rPr>
        <sz val="10"/>
        <rFont val="Arial"/>
        <family val="2"/>
      </rPr>
      <t xml:space="preserve"> oplate.</t>
    </r>
  </si>
  <si>
    <t xml:space="preserve">Dobava, izrada, montaža i skidanje oplate za betonska uporišta na lomovima cjevovoda i poprečne betonske na strmom terenu s potrebnim podupiranjem i pripremom površine oplate (čišćenje i premaz) za lako odvajanje od betona kod demontaže. </t>
  </si>
  <si>
    <t>1.2.2.</t>
  </si>
  <si>
    <t>1.2.1.  Zemljani radovi – ukupno:</t>
  </si>
  <si>
    <t>Obračun po m` vodovoda.</t>
  </si>
  <si>
    <t>Dovođenje površine radnog pojasa u prvobitno stanje odnosno ispravno stanje.</t>
  </si>
  <si>
    <t>19.</t>
  </si>
  <si>
    <r>
      <t>m</t>
    </r>
    <r>
      <rPr>
        <vertAlign val="superscript"/>
        <sz val="10"/>
        <rFont val="Arial"/>
        <family val="2"/>
      </rPr>
      <t>3</t>
    </r>
  </si>
  <si>
    <r>
      <t>Obračun po m</t>
    </r>
    <r>
      <rPr>
        <vertAlign val="superscript"/>
        <sz val="10"/>
        <rFont val="Arial"/>
        <family val="2"/>
      </rPr>
      <t>3</t>
    </r>
    <r>
      <rPr>
        <sz val="10"/>
        <rFont val="Arial"/>
        <family val="2"/>
      </rPr>
      <t xml:space="preserve"> prevezenog materijala u sraslom stanju.</t>
    </r>
  </si>
  <si>
    <t>Odvoz viška kamenog materijala koji je utovaren u kamion uz istovremeni iskop. Odvoz i istovar na udaljenost do 5 km.</t>
  </si>
  <si>
    <t>18.</t>
  </si>
  <si>
    <t>Stavka obuhvaća utovar, prijevoz, istovar i grubo ravnanje deponije prema uvjetima lokacije.</t>
  </si>
  <si>
    <t>Odvoz viška kamenog materijala od iskopa s gradilišne deponije.</t>
  </si>
  <si>
    <t>17.</t>
  </si>
  <si>
    <t>Obračun po m` suhozida.</t>
  </si>
  <si>
    <t>Obnova suhozida nakon izvođenja radova te vraćanje u prvobitno stanje prema tradiciji otoka Paga sukladno postojećim suhozidinama na lokaciji izgradnje. Uključena nabava i doprema kamena iz kamenoloma. Širina zida kao postojeći, ali ne uži do 60 cm.</t>
  </si>
  <si>
    <t>16.</t>
  </si>
  <si>
    <r>
      <t>Obračun po m</t>
    </r>
    <r>
      <rPr>
        <vertAlign val="superscript"/>
        <sz val="10"/>
        <rFont val="Arial"/>
        <family val="2"/>
      </rPr>
      <t>3</t>
    </r>
    <r>
      <rPr>
        <sz val="10"/>
        <rFont val="Arial"/>
        <family val="2"/>
      </rPr>
      <t xml:space="preserve"> kamenog drobljenca.</t>
    </r>
  </si>
  <si>
    <t>Nabava, doprema i ugradnja kamenog drobljenca krupnoće 0-4 mm za oblogu postojećih instalacija na mjestima križanja s vodvodom. Visina obloge je 30 cm iznad tjemena zaštitne cijevi instalacije.</t>
  </si>
  <si>
    <t>15.</t>
  </si>
  <si>
    <r>
      <t>Obračun po m</t>
    </r>
    <r>
      <rPr>
        <vertAlign val="superscript"/>
        <sz val="10"/>
        <rFont val="Arial"/>
        <family val="2"/>
      </rPr>
      <t>3</t>
    </r>
    <r>
      <rPr>
        <sz val="10"/>
        <rFont val="Arial"/>
        <family val="2"/>
      </rPr>
      <t xml:space="preserve"> zatrpavanja rova sa svim radovima, transportom i nabavom materijala.</t>
    </r>
  </si>
  <si>
    <t>Zatrpavanje rova (dionica 0+000,00 do 0+051,13) završnim slojem za zaštitu od erozije materijala u rovu (kamen, pokrovne ploče, busenovanje). Uključena nabava dovoz i ugradnja pokrova prema detaljima izvedbenog projekta.</t>
  </si>
  <si>
    <t>14.</t>
  </si>
  <si>
    <r>
      <t>Obračun po m</t>
    </r>
    <r>
      <rPr>
        <vertAlign val="superscript"/>
        <sz val="10"/>
        <rFont val="Arial"/>
        <family val="2"/>
      </rPr>
      <t>3</t>
    </r>
    <r>
      <rPr>
        <sz val="10"/>
        <rFont val="Arial"/>
        <family val="2"/>
      </rPr>
      <t xml:space="preserve"> zatrpavanja rova sa transportom i pripremom materijala te nabijanjem.</t>
    </r>
  </si>
  <si>
    <r>
      <t>Zatrpavanje rova cjevovoda usitnjenim materijalom iz iskopa (iznad obloge oko cijevi) do visine završnog sloja na trasi vodovoda u zemljanom i stjenovitom materijalu. Za zatrpavanje koristiti usitnjeni materijal iz iskopa u kojem ne smije biti pojedinačnog kamena većeg od 100 mm. Nabijanje do zbijenosti 20 MN/m</t>
    </r>
    <r>
      <rPr>
        <vertAlign val="superscript"/>
        <sz val="10"/>
        <rFont val="Arial"/>
        <family val="2"/>
      </rPr>
      <t>2</t>
    </r>
    <r>
      <rPr>
        <sz val="10"/>
        <rFont val="Arial"/>
        <family val="2"/>
      </rPr>
      <t xml:space="preserve">. Zatrpavanje vršiti u slojevima 30 cm uz lako mehaničko nabijanje. </t>
    </r>
  </si>
  <si>
    <t>13.</t>
  </si>
  <si>
    <t xml:space="preserve">Kada se ustanovi da je položeni cjevovod ispravan, bez oštećenja, može se pristupiti zatrpavanju. Zatrpavanje se izvodi etapno prije i nakon ispitivanja. </t>
  </si>
  <si>
    <t>Zatrpavanje cjevovoda izvodi se nakon polaganja i montaže cjevovoda. Prije samog početka obavezno pregledati cjevovod i ustanoviti da slučajno nema nekih tehničkih oštećenja.</t>
  </si>
  <si>
    <r>
      <t>Nabava, dovoz i ugradnja donjeg nosivog sloja od tucanika krupnoće 0/63mm na trasi kroz državnu cestu D 106 s asfaltnim kolnikom. Ugradnja tucanika iznad obloge od pijeska s nabijanjem, debljina sloja iznosi 30 cm, a završna nosivost ispod konstrukcije kolnika min Ms=40 MN/m</t>
    </r>
    <r>
      <rPr>
        <vertAlign val="superscript"/>
        <sz val="10"/>
        <rFont val="Arial"/>
        <family val="2"/>
      </rPr>
      <t>2</t>
    </r>
    <r>
      <rPr>
        <sz val="10"/>
        <rFont val="Arial"/>
        <family val="2"/>
      </rPr>
      <t>.</t>
    </r>
  </si>
  <si>
    <r>
      <t>Nabava, dovoz i ugradnja gornjeg nosivog sloja od tucanika krupnoće 0/63mm na trasi kroz državnu cestu D 106 s asfaltnim kolnikom. Nabijanjem u slojevima 30 cm, do zbijenosti min Ms=100 MN/m</t>
    </r>
    <r>
      <rPr>
        <vertAlign val="superscript"/>
        <sz val="10"/>
        <rFont val="Arial"/>
        <family val="2"/>
      </rPr>
      <t>2</t>
    </r>
    <r>
      <rPr>
        <sz val="10"/>
        <rFont val="Arial"/>
        <family val="2"/>
      </rPr>
      <t>.</t>
    </r>
  </si>
  <si>
    <r>
      <t>Obračun po m</t>
    </r>
    <r>
      <rPr>
        <vertAlign val="superscript"/>
        <sz val="10"/>
        <rFont val="Arial"/>
        <family val="2"/>
      </rPr>
      <t>3</t>
    </r>
    <r>
      <rPr>
        <sz val="10"/>
        <rFont val="Arial"/>
        <family val="2"/>
      </rPr>
      <t xml:space="preserve"> ubačenog i razastrtog materijala u rovu u sabijenom stanju .</t>
    </r>
  </si>
  <si>
    <t>Nabava, doprema i ugradnja kamenog drobljenca krupnoće 0-4 mm za izradu obloge cjevovoda od  DUCTIL cijevi profila DN 300. Drobljenac se mora dobro sabiti i biti od neagresivnog kemijskog sastava. Obloga se postavlja na posteljicu te oko cijevi i do visine 30 cm iznad tjemena cijevi. Rad obuhvaća: dobavu, dopremu, razvoz, ubacivanje, razastiranje i nabijanje rastresitog materijala.</t>
  </si>
  <si>
    <t>Nabava, doprema i ugradnja kamenog drobljenca krupnoće 0-4 mm za izradu posteljice cjevovoda od  DUCTIL cijevi profila DN 300. Drobljenac se mora dobro sabiti i biti od neagresivnog kemijskog sastava. Debljina posteljice iznosi 10 cm. Rad obuhvaća: dobavu, dopremu, razvoz, ubacivanje, razastiranje i nabijanje rastresitog materijala.</t>
  </si>
  <si>
    <r>
      <t>Obračun po m</t>
    </r>
    <r>
      <rPr>
        <vertAlign val="superscript"/>
        <sz val="10"/>
        <rFont val="Arial"/>
        <family val="2"/>
      </rPr>
      <t>3</t>
    </r>
    <r>
      <rPr>
        <sz val="10"/>
        <rFont val="Arial"/>
        <family val="2"/>
      </rPr>
      <t xml:space="preserve"> iskopa.</t>
    </r>
  </si>
  <si>
    <t>Iskop proširenja rova u tlu  A i B kategorije za izradu betonskih uporišta i poprečne ukrute. Iskop za betonsko uporište ne smije biti širi od projektiranog zbog kontaktne plohe na sraslo tlo za prijenos sila u cjevovodu. Ukoliko dođe do neplaniranog proširenja, treba popuniti cijeli iskop betonom za uporište - višak ide na teret izvođača.</t>
  </si>
  <si>
    <r>
      <t>Obračun po m</t>
    </r>
    <r>
      <rPr>
        <vertAlign val="superscript"/>
        <sz val="10"/>
        <rFont val="Arial"/>
        <family val="2"/>
      </rPr>
      <t>3</t>
    </r>
    <r>
      <rPr>
        <sz val="10"/>
        <rFont val="Arial"/>
        <family val="2"/>
      </rPr>
      <t xml:space="preserve"> iskopa -  ukupno za sva križanja.</t>
    </r>
  </si>
  <si>
    <t>Obuhvatiti dužinu rova po min. 1 m' na obje strane od mjesta križanja s postojećom instalacijom (udarni otkopni čekić - ručni).</t>
  </si>
  <si>
    <r>
      <t>Iskop u tlu razreda A i B kategorije</t>
    </r>
    <r>
      <rPr>
        <sz val="10"/>
        <color indexed="10"/>
        <rFont val="Arial"/>
        <family val="2"/>
      </rPr>
      <t xml:space="preserve"> </t>
    </r>
    <r>
      <rPr>
        <sz val="10"/>
        <rFont val="Arial"/>
        <family val="2"/>
      </rPr>
      <t>na križanju trase vodovoda sa postojećim instalacijama (EKI KK).</t>
    </r>
  </si>
  <si>
    <r>
      <t>Obračun  po m</t>
    </r>
    <r>
      <rPr>
        <vertAlign val="superscript"/>
        <sz val="10"/>
        <rFont val="Arial"/>
        <family val="2"/>
      </rPr>
      <t>3</t>
    </r>
    <r>
      <rPr>
        <sz val="10"/>
        <rFont val="Arial"/>
        <family val="2"/>
      </rPr>
      <t xml:space="preserve"> iskopanog materijala </t>
    </r>
  </si>
  <si>
    <t>Rad na iskopu izvodi se s direktnim utovarom u kamion i odvozom prema stavci 18.</t>
  </si>
  <si>
    <t>U slučaju produbljenja dna treba poravnati na niveletu iskopa mršavim betonom, što predstavlja trošak izvođača.</t>
  </si>
  <si>
    <t xml:space="preserve">Iskop rova za cjevovod u koridoru državne ceste D 106 u tlu razreda A i B kategorije. Dionica od stac 0+051,13 do 1+314,36. Širina dna rova 90 cm s nagibom bočnih stranica iskopa do 10:1 prema stanju na terenu, na dubini do 2,15 m'. </t>
  </si>
  <si>
    <t>Rad na iskopu izvodi se s odbacivanjem iskopanog materijala na min. 1 m od ruba rova.</t>
  </si>
  <si>
    <t>Iskop rova za cjevovod u tlu razreda A i B kategorije širine dna rova 90 cm s nagibom bočnih stranica iskopa do 5:1 prema stanju na terenu, na dubini do 2,15 m'. Dionica od stac. 0+000,00 do 0+051,13.</t>
  </si>
  <si>
    <t>Demontaža suhozida na mjestima križanja s vodovodom prije iskopa rova (Od stacionaže 0+000,00 do 0+051,13). Kamen premjestiti na sigurnu udaljenost od rova.</t>
  </si>
  <si>
    <r>
      <t>Obračun po m</t>
    </r>
    <r>
      <rPr>
        <vertAlign val="superscript"/>
        <sz val="10"/>
        <rFont val="Arial"/>
        <family val="2"/>
      </rPr>
      <t>2</t>
    </r>
    <r>
      <rPr>
        <sz val="10"/>
        <rFont val="Arial"/>
        <family val="2"/>
      </rPr>
      <t xml:space="preserve"> skinutog nosivog sloja asfalta.</t>
    </r>
  </si>
  <si>
    <t>Raskopavanje postojeće površine nosivog sloja asfalta državne ceste D 106. U stavku uključen odvoz na deponiju građevinskog otpada. Uključeno raskopavanje asfalta za zasunska okna. Širina raskopavanja nosivog sloja asfalta odgovara projektiranoj širini rova uvećanoj za 0,5 m s obje strane rova.</t>
  </si>
  <si>
    <r>
      <t>Obračun po m</t>
    </r>
    <r>
      <rPr>
        <vertAlign val="superscript"/>
        <sz val="10"/>
        <rFont val="Arial"/>
        <family val="2"/>
      </rPr>
      <t>2</t>
    </r>
    <r>
      <rPr>
        <sz val="10"/>
        <rFont val="Arial"/>
        <family val="2"/>
      </rPr>
      <t xml:space="preserve"> skinutog habajućeg sloja asfalta.</t>
    </r>
  </si>
  <si>
    <t>Raskopavanje postojeće površine habajućeg sloja asfalta državne ceste D 106.  Skidanje-profrezavanje starog habajućeg sloja asfalta po čitavoj jednoj voznoj traci uvećano za 10 m prije početka rova i nakon završetka rova. Uključen i odvoz na deponiju građevinskog otpada.</t>
  </si>
  <si>
    <t>Obračun po m' rova.</t>
  </si>
  <si>
    <t>Strojno rezanje asfalta državne ceste D 106. Rezanje obostrano u odnosu na rov piljenjem pravolinijski za debljinu asfaltnog zastora. Zasijecanje zastora u širini koja je jednaka projektiranoj širini rova uvećana za 0,5 m sa svake strane rova. Uključeno rezanje asfalta za zasunska okna.</t>
  </si>
  <si>
    <t>1.2.1.</t>
  </si>
  <si>
    <t>DUCTIL DN 300, cca L= 1315 m'</t>
  </si>
  <si>
    <t>CJEVOVOD</t>
  </si>
  <si>
    <t>1.2.</t>
  </si>
  <si>
    <t>1.3. Zasunska okna</t>
  </si>
  <si>
    <t>1.2. Cjevovod</t>
  </si>
  <si>
    <t>1.1. Čvor 1</t>
  </si>
  <si>
    <t>OPETOVANJE DIONICA 1</t>
  </si>
  <si>
    <t>1.3.2. Zasunsko okno ZO 2</t>
  </si>
  <si>
    <t>1.3.1. Zasunsko okno ZO 1</t>
  </si>
  <si>
    <t>OPETOVANJE ZASUNSKA OKNA</t>
  </si>
  <si>
    <t>1.3.</t>
  </si>
  <si>
    <t>1.3.2.6. Oprema</t>
  </si>
  <si>
    <t>1.3.2.5. Bravarski radovi</t>
  </si>
  <si>
    <t>1.3.2.4. Zidarski i ostali radovi</t>
  </si>
  <si>
    <t>1.3.2.3. Betonski i armirački radovi</t>
  </si>
  <si>
    <t>1.3.2.2. Tesarski radovi</t>
  </si>
  <si>
    <t>1.3.2.1. Zemljani radovi</t>
  </si>
  <si>
    <t>OPETOVANJE (ZASUNSKO OKNO ZO 2)</t>
  </si>
  <si>
    <t>1.3.2.</t>
  </si>
  <si>
    <t>1.3.2.6. Oprema - ukupno:</t>
  </si>
  <si>
    <t>3.4.</t>
  </si>
  <si>
    <t>T komad 350/150, h=325 mm, L=800 mm</t>
  </si>
  <si>
    <t>3.3.</t>
  </si>
  <si>
    <t>FF komad, DN 300, L=300 mm</t>
  </si>
  <si>
    <r>
      <t>FFG komad (s zidnom prirubnicom), DN 300, L=900 mm (L</t>
    </r>
    <r>
      <rPr>
        <vertAlign val="subscript"/>
        <sz val="10"/>
        <rFont val="Arial"/>
        <family val="2"/>
      </rPr>
      <t>1</t>
    </r>
    <r>
      <rPr>
        <sz val="10"/>
        <rFont val="Arial"/>
        <family val="2"/>
      </rPr>
      <t>=450 mm, L</t>
    </r>
    <r>
      <rPr>
        <vertAlign val="subscript"/>
        <sz val="10"/>
        <rFont val="Arial"/>
        <family val="2"/>
      </rPr>
      <t>2</t>
    </r>
    <r>
      <rPr>
        <sz val="10"/>
        <rFont val="Arial"/>
        <family val="2"/>
      </rPr>
      <t>=450 mm)</t>
    </r>
  </si>
  <si>
    <t>DN 300, L=270 mm, PN 25</t>
  </si>
  <si>
    <t>Osnovne tehničke karakteristike:
- izrađen sukladno EN 593
- izvredba sa automatskim sustavom mekog brtvljenja
- disk sa dvostrukim ekscentrom i zatvorenim provrtima
- unutarnja i vanjska antikorozivna zaštita tijela zatvarača, kao i diska - epoksidni premaz 
debljine zaštitnog sloja min. 250 µm
- medij: voda za piće
- način rada: ručno kolo
- potpuno zatvorene osovine brtvljene O-prstenima - bez kontakta s medijem
- dosjedni prsten u kućištu - nehrđajući čelik izveden mikrozavarivanjem
- završno ispitivanje prema EN 12266 
-boja: plava</t>
  </si>
  <si>
    <t>Leptiričasti zatvarač sa ručnim kolom</t>
  </si>
  <si>
    <t>DN 150, h=510 mm, PN 25</t>
  </si>
  <si>
    <t>- antikorozivna zaštita: izvana i iznutra epoxy premaz, min. debljine premaza 250 µm
- priključne prirubnice sukladno normi EN 1092, PN 10
- završno ispitivanje: tlak i funkcija prema EN 12266
- mogućnost dogradnje sklopa za ograničenje brzine evakuiranja zraka
- maksimalna radna temperatura 50 °C</t>
  </si>
  <si>
    <t>Svi predviđeni fazonski komadi i armature su PN 25.</t>
  </si>
  <si>
    <t xml:space="preserve">Obavezno priložiti:
- RAL certifikat (jaka antikorozivna zaštita prema GSK sustavu kvalitete)                                      
- CE certifikat
- odobrenje za upotrebu u sustavima pitke vode (DVGW ili KTW certifikat za pitku vodu)
</t>
  </si>
  <si>
    <t>Stavkom obuhvaćeno probno i konačno slaganje, kompletan strojni i ručni rad, spojni, brtveni i pomoćni materijal, izolacija vijčanih spojeva, bojanje, kontrola temperature, obnavljanje zaštitne izolacije armature, te raznos armatura i fazonskih komada s privremene deponije uzduž rova za montažu.</t>
  </si>
  <si>
    <t>Nabava, doprema, deponiranje i ugradnja fazonskih komada i armatura. Stavkom obuhvaćen utovar, transport i armature  sa slaganjem i zaštitom prema uputstvima isporučitelja. Priprema deponije, te potrebni strojevi, kamioni i ljudski rad, uključeni u jediničnu cijenu.</t>
  </si>
  <si>
    <t>Oprema</t>
  </si>
  <si>
    <t>1.3.2.6.</t>
  </si>
  <si>
    <t>1.3.2.5. Bravarski radovi - ukupno:</t>
  </si>
  <si>
    <t>h=2,1 m'</t>
  </si>
  <si>
    <t>Obračun po komadu ugrađenih ljestava.</t>
  </si>
  <si>
    <t>Obračun sa kompletnim  materijalom,  postavom i pripasavanjem, svim pričvrsnim i spojnim materijal za montažu od nehrđajućeg materijala i potrebnim radom na ugradnji svih elemenata. U cijeni stavke i izrada radioničkih nacrta.</t>
  </si>
  <si>
    <t>Prije izvedbe uzeti mjeru na licu mjesta.</t>
  </si>
  <si>
    <t>Stavka obuhvaća i izradu pločica 4 kom od istog materijala.</t>
  </si>
  <si>
    <t>Nagazne plohe prečki obavezno u protukliznoj izvedbi od perforiranog lima.</t>
  </si>
  <si>
    <t xml:space="preserve">Nabava, dobava  i ugradba ljestava od nehrđajućeg čelika (inox AISI 316 - zbog utjecaja soli), širine 45 cm s međusobnim razmakom prečki 30 cm). Ugradnja na gotovi zid usidrenjem vijecima inox A2. </t>
  </si>
  <si>
    <t xml:space="preserve">kom </t>
  </si>
  <si>
    <t>Obračun po komadu ugrađenog poklopca.</t>
  </si>
  <si>
    <t>Napomena: prilagodba ulaznog otvora gornje ploče dimenzijama okvira poklopca!</t>
  </si>
  <si>
    <t>Nabava, dobava i ugradba  poklopca od kompozitnog materijala s najnovijom generacijom staklastih vlakana s protukliznom površinom i zaključavanjem protiv odizanja uslijed bure od nehrđajućeg čelika, prema EN 124 klasa D 400 kN. Uključen okvir od istog materijala. Uziđivanje odmah tijekom betoniranja ili naknadno uz upotrebu  epoksidnog morta za podlijevanje.  Obuhvaćen kompletan materijal i rad.</t>
  </si>
  <si>
    <t xml:space="preserve"> </t>
  </si>
  <si>
    <t>Kompozitni poklopac, vodotijesni, plinopropusni, svijetli otvor cca 600x600m</t>
  </si>
  <si>
    <t>1.3.2.5.</t>
  </si>
  <si>
    <t>1.3.2.4. Zidarski i ostali radovi - Ukupno:</t>
  </si>
  <si>
    <t>Nabava, doprema izrada i ugradba poliesterske rešetke (GRP) h=30mm, za otvor 30x30cm (pokrov otvora upojne jame u donjoj ploči okna). Gornji rub rešetke niži 1 cm od gornjeg ruba betonske ploče dna.</t>
  </si>
  <si>
    <t>Nabava i doprema materijala i obrada prodora lijevano-željeznih cijevi trajno elastičnim kitom (izvana) - završna obrada uz samu cijev za slučaj lošeg spoja s beotnom.</t>
  </si>
  <si>
    <t>1.3.2.4.</t>
  </si>
  <si>
    <t>1.3.2.3. Betonski i armirački radovi - ukupno:</t>
  </si>
  <si>
    <t>Nabava i doprema betona klase C 30/37 za betonska uporišta cjevovoda u oknu. Cijenom obuhvaćena mehanička ugradba, njega i ispitivanje. Uključeni dodaci za agresivnu sredinu (morska sol).</t>
  </si>
  <si>
    <t>Nabava i doprema betona klase C 30/37 za zidove, ulaz okna, gornju i donju ploču.  Cijenom obuhvaćena mehanička ugradba, njega i ispitivanje. Uključeni dodaci za agresivnu sredinu (morska sol).</t>
  </si>
  <si>
    <t>1.3.2.3.</t>
  </si>
  <si>
    <t>1.3.2.2. Tesarski radovi - ukupno:</t>
  </si>
  <si>
    <t>Dobava, izrada, montaža i skidanje oplate za betonska uporišta. Ostali uvjeti kao za oplatu zidova.</t>
  </si>
  <si>
    <t xml:space="preserve">Dobava, izrada, montaža i skidanje vertikalne oplate za zidove,ulaz okna, donju i gornju ploču s potrebnim podupiranjem i pripremom površine oplate (čišćenje i premaz) za lako odvajanje od betona kod demontaže. Oplata treba biti glatka od vodootporne šperploče. Uključena oplata za otvor za ocjeđivanje u ploči dna  (30x30 cm tlocrtno). </t>
  </si>
  <si>
    <t>1.3.2.2.</t>
  </si>
  <si>
    <t>1.3.2.1. Zemljani radovi - ukupno:</t>
  </si>
  <si>
    <t>Odvoz zemljanog materijala iz iskopa. Stavka prijevoz na udaljenost do 3 km, te istovar materijala na deponiju s uređenjem i poravnanjem istoga.</t>
  </si>
  <si>
    <r>
      <t>Nabava, doprema i zatrpavanje druge polovice građevinske jame tucanikom 0/63mm. Zatrpavanje vršiti u slojevima s nabijanjem do zbijenosti 
Ms</t>
    </r>
    <r>
      <rPr>
        <sz val="10"/>
        <rFont val="Calibri"/>
        <family val="2"/>
      </rPr>
      <t>≥</t>
    </r>
    <r>
      <rPr>
        <sz val="10"/>
        <rFont val="Arial"/>
        <family val="2"/>
      </rPr>
      <t>100 MN/m</t>
    </r>
    <r>
      <rPr>
        <vertAlign val="superscript"/>
        <sz val="10"/>
        <rFont val="Arial"/>
        <family val="2"/>
      </rPr>
      <t>2</t>
    </r>
    <r>
      <rPr>
        <sz val="10"/>
        <rFont val="Arial"/>
        <family val="2"/>
      </rPr>
      <t xml:space="preserve">. </t>
    </r>
  </si>
  <si>
    <r>
      <t>Nabava, doprema i zatrpavanje prve polovice građevinske jame tucanikom 0/63mm. Zatrpavanje vršiti u slojevima s nabijanjem do zbijenosti 
Ms</t>
    </r>
    <r>
      <rPr>
        <sz val="10"/>
        <rFont val="Calibri"/>
        <family val="2"/>
      </rPr>
      <t>≥</t>
    </r>
    <r>
      <rPr>
        <sz val="10"/>
        <rFont val="Arial"/>
        <family val="2"/>
      </rPr>
      <t>40 MN/m</t>
    </r>
    <r>
      <rPr>
        <vertAlign val="superscript"/>
        <sz val="10"/>
        <rFont val="Arial"/>
        <family val="2"/>
      </rPr>
      <t>2</t>
    </r>
    <r>
      <rPr>
        <sz val="10"/>
        <rFont val="Arial"/>
        <family val="2"/>
      </rPr>
      <t>.</t>
    </r>
  </si>
  <si>
    <t>Obračun strojnog i ručnog rada 90:10.</t>
  </si>
  <si>
    <t>Uključeno grubo poravnanje stijenske podloge, a tamponski sloj će pokriti primjerene neravnine.</t>
  </si>
  <si>
    <t>Rad na iskopu izvodi se s direktnim utovarom  u kamion i odvozom prema stavci 5.</t>
  </si>
  <si>
    <t>Široki iskop za okno u tlu A i B kategorije. Bočne strane iskopati s pokosom 10:1. Uključeno produbljenje jame za podložni beton. Potrebno je osigurati pokos jame uz državnu cestu vertikalnom oplatom i podupiranjem.</t>
  </si>
  <si>
    <t>1.3.2.1.</t>
  </si>
  <si>
    <t>Zasunsko okno ZO 2 (1,90x2,55 m, H=2,70 m)</t>
  </si>
  <si>
    <t>1.3.1.6. Oprema</t>
  </si>
  <si>
    <t>1.3.1.5. Bravarski radovi</t>
  </si>
  <si>
    <t>1.3.1.4. Zidarski i ostali radovi</t>
  </si>
  <si>
    <t>1.3.1.3. Betonski i armirački radovi</t>
  </si>
  <si>
    <t>1.3.1.2. Tesarski radovi</t>
  </si>
  <si>
    <t>1.3.1.1. Zemljani radovi</t>
  </si>
  <si>
    <t>OPETOVANJE (ZASUNSKO OKNO ZO 1)</t>
  </si>
  <si>
    <t>1.3.1.</t>
  </si>
  <si>
    <t>1.3.1.6. Oprema - ukupno:</t>
  </si>
  <si>
    <t>EU komad, DN 150</t>
  </si>
  <si>
    <t>2.8.</t>
  </si>
  <si>
    <t>N komad, b=220 mm</t>
  </si>
  <si>
    <t>FF komad, DN 150, L=100 mm</t>
  </si>
  <si>
    <t>FF komad, DN 300, L=600 mm</t>
  </si>
  <si>
    <r>
      <t>FFG komad (s zidnom prirubnicom), DN 150, L=700 mm (L</t>
    </r>
    <r>
      <rPr>
        <vertAlign val="subscript"/>
        <sz val="10"/>
        <rFont val="Arial"/>
        <family val="2"/>
      </rPr>
      <t>1</t>
    </r>
    <r>
      <rPr>
        <sz val="10"/>
        <rFont val="Arial"/>
        <family val="2"/>
      </rPr>
      <t>=350 mm, L</t>
    </r>
    <r>
      <rPr>
        <vertAlign val="subscript"/>
        <sz val="10"/>
        <rFont val="Arial"/>
        <family val="2"/>
      </rPr>
      <t>2</t>
    </r>
    <r>
      <rPr>
        <sz val="10"/>
        <rFont val="Arial"/>
        <family val="2"/>
      </rPr>
      <t>=350 mm)</t>
    </r>
  </si>
  <si>
    <t>1.3.1.6.</t>
  </si>
  <si>
    <t>1.3.1.5. Bravarski radovi - ukupno:</t>
  </si>
  <si>
    <t>Kompozitni poklopac, vodotijesni, svijetli otvor cca 600x600m</t>
  </si>
  <si>
    <t>1.3.1.5.</t>
  </si>
  <si>
    <t>1.3.1.4. Zidarski i ostali radovi - Ukupno:</t>
  </si>
  <si>
    <t>1.3.1.4.</t>
  </si>
  <si>
    <t>1.3.1.3. Betonski i armirački radovi - ukupno:</t>
  </si>
  <si>
    <t>1.3.1.3.</t>
  </si>
  <si>
    <t>1.3.1.2. Tesarski radovi - ukupno:</t>
  </si>
  <si>
    <t>1.3.1.2.</t>
  </si>
  <si>
    <t>1.3.1.1. Zemljani radovi - ukupno:</t>
  </si>
  <si>
    <t>Odvoz zemljanog materijala iz iskopa. Stavka obuhvaća u prijevoz na udaljenost do 3 km, te istovar materijala na deponiju s uređenjem i poravnanjem istoga.</t>
  </si>
  <si>
    <r>
      <t>Nabava, doprema i zatrpavanje prve polovice građevinske jame tucanikom 0/63mm. Zatrpavanje vršiti u slojevima s nabijanjem do zbijenosti 
Ms</t>
    </r>
    <r>
      <rPr>
        <sz val="10"/>
        <rFont val="Calibri"/>
        <family val="2"/>
      </rPr>
      <t>≥</t>
    </r>
    <r>
      <rPr>
        <sz val="10"/>
        <rFont val="Arial"/>
        <family val="2"/>
      </rPr>
      <t>40 MN/m</t>
    </r>
    <r>
      <rPr>
        <vertAlign val="superscript"/>
        <sz val="10"/>
        <rFont val="Arial"/>
        <family val="2"/>
      </rPr>
      <t>2</t>
    </r>
    <r>
      <rPr>
        <sz val="10"/>
        <rFont val="Arial"/>
        <family val="2"/>
      </rPr>
      <t xml:space="preserve">. </t>
    </r>
  </si>
  <si>
    <t>1.3.1.1.</t>
  </si>
  <si>
    <t>Zasunsko okno ZO 1 (1,70x2,80 m, H=2,70 m)</t>
  </si>
  <si>
    <t>ZASUNSKA OKNA</t>
  </si>
  <si>
    <r>
      <t xml:space="preserve">Ozn. proj.:          </t>
    </r>
    <r>
      <rPr>
        <b/>
        <sz val="8"/>
        <rFont val="Arial"/>
        <family val="2"/>
      </rPr>
      <t>HP-GP-20-
822/2019-TR</t>
    </r>
  </si>
  <si>
    <t>DIONICA 2b</t>
  </si>
  <si>
    <t>Rušenje i demontaža postojećih objekata (cjevovod i okna)</t>
  </si>
  <si>
    <r>
      <t xml:space="preserve">Ispuštanje vode iz cjevovoda predmetne donice 2b. Izoliranje dionice na zasunima u ZO na dionici 1 i dionici 3. </t>
    </r>
    <r>
      <rPr>
        <i/>
        <u val="single"/>
        <sz val="10"/>
        <rFont val="Arial"/>
        <family val="2"/>
      </rPr>
      <t>Napomena: Na postojećim oknima MI nema zasunskih ventila. Povoljno bi bilo dionicu 2b izvesti nakon izvedbe donica 1 i 3.</t>
    </r>
  </si>
  <si>
    <t>Dinamika izvođenja radova i upravljanje ispuštanjem vode prema dopuštenju komunalnog poduzeća.</t>
  </si>
  <si>
    <t>Privremeno izmještanje TK kabela koji su položeni provizorno na postojeće cjevovode vodovoda preko mosta.</t>
  </si>
  <si>
    <t>Radove izvoditi isključivo uz prisustvo predstavnka Hrvatskog telekoma - T-coma-a.</t>
  </si>
  <si>
    <t>Demonataža cjevovoda i fazona ovješenih o mostić 1 i mostić 2. Uključeno skidanje cjevovoda, demontaža ovjesa sa pješačkih staza i podupora sa krila upornjaka, te svi ostali elementi u funkciji cjevovoda.</t>
  </si>
  <si>
    <t>Materijal cjevovoda je crni čelik i  PEHD, te dijelovi od crnog čelika i nodularnog lijeva. Profil cjevovoda DN 250-280mm.</t>
  </si>
  <si>
    <t xml:space="preserve">Za demontažu vodovoda na mostovima potrebno je  izvesti skelu ispod mjesta demontaže da ništa ne padne u more. Dužina prijelaza cca 5-6 m'. </t>
  </si>
  <si>
    <t>Stavka obuhvaća sav potreban materijal i rad na montaži, te uklanjanje skele nakon demontaže.</t>
  </si>
  <si>
    <t>Obračun komplet za dva mostića, odnosno s premještanjem.</t>
  </si>
  <si>
    <t>Demontaža svih fazona i armatura u zasunskim oknima, izvlačenje iz okana, utovar i odvoz na deponije građevinskog otpada.</t>
  </si>
  <si>
    <t>Obračun komplet za 4 okna.</t>
  </si>
  <si>
    <t>Razbijanje postojećih okana od betona, betonskih blokova i obloge kamenom u betonu.</t>
  </si>
  <si>
    <t>Dimenzije okana cca 220x180cm, visine cca 2m'. Uključen istovremeni utovar u vozilo i odvoz na deponiju građevinskog otpada s istovarom.</t>
  </si>
  <si>
    <t>kompl</t>
  </si>
  <si>
    <t>Za rušenje okana oko okna izvesti zaštitne platoe da ruševine ne padnu u more.</t>
  </si>
  <si>
    <t>Stavka obuhvaća sav potreban materijal i rad na montaži, te uklanjanje platoa nakon rušenja i odvoza.</t>
  </si>
  <si>
    <t>Obračun komplet za 4 okna ili s premještanjem.</t>
  </si>
  <si>
    <t>Pripremne radnje za prespajanje cjevovoda na postojeći vodovod u betonskim kanalima na nasipu preko mora - PRESPOJ 1 I PRESPOJ 2.</t>
  </si>
  <si>
    <t>Uključeni su radovi na :</t>
  </si>
  <si>
    <t xml:space="preserve"> - uklanjanje pokrovnih montažnih ploča </t>
  </si>
  <si>
    <t xml:space="preserve"> - iskop ispune od pijeska u kanalu</t>
  </si>
  <si>
    <t xml:space="preserve"> - odsjecanje PVC cijevi DN 280 na mjestima za prespoj u dužini prema nacrtima ( cca 3m') te vađenje</t>
  </si>
  <si>
    <t>U stavku uključen utovar i odvoz na deponiju građevinskog otpada cijevi i nepotrebnog materijala.</t>
  </si>
  <si>
    <t>Dužina izvođenja radova po prespoju cca 3m'</t>
  </si>
  <si>
    <t>U stavku uključeno vraćanje postojećeg kanala koji ostaje pod novim pokrovom u prvobitno stanje (ispuna pijeskom, pokrov montažnim pločama).</t>
  </si>
  <si>
    <t>Obračun komplet za 2 prespoja.</t>
  </si>
  <si>
    <t xml:space="preserve">Skraćivanje postojećeg betonskog kanala radi ugradnje zaštitne cijevi za HT_EKI_KK ( prema nacrtima u dužini (mostić 1 0,66 m' i 0,85 m', te mostić 2 1,13m' i 2,35m' - udaljenost od post.okna). </t>
  </si>
  <si>
    <t>U stavku uključeno strojno rezanje betona, odbijanje, utovar u kamion i odovz na deponiju građ.otpada. Koristiti plato za demontažu zda beton ne padne u more (prethodne stavke).</t>
  </si>
  <si>
    <t>Obračun za 4 lokacije skraćivanja betonskog kanala.</t>
  </si>
  <si>
    <t>Dobetoniranje završetka u postojećem kanalu, poprečnim betonskim zidićem debljine cca 20 cm betonom C25/30 ( cca 0,2m3/zidiću) , u dvostranoj oplati. U zidić ugraditi zaštitnu cijev za provlačenje EKI_KK instalacije (prema posebnoj stavci).</t>
  </si>
  <si>
    <t>Nakon postizanja nosivosti vratiti pijesak izvađen privremeno iz bet.kanal.</t>
  </si>
  <si>
    <t>Obračun komplet za sva četiti zidića.</t>
  </si>
  <si>
    <t>Vraćanje u prvobitno stanje završetaka postojećeg kanala s cijevima vodoovda i kabelom EKI_KK (vraćanje pijeska, pokrivanje starim montažnim pločama i dr.)</t>
  </si>
  <si>
    <t>Obračun komplet za sva 4 završetka.</t>
  </si>
  <si>
    <t>2.1.Rušenje i demontaža postojećih objekata (cjevovod i okna) - ukupno:</t>
  </si>
  <si>
    <t>NOVI BETONSKI KANAL PREKO NASIPA</t>
  </si>
  <si>
    <t>Iskop rova za izvedbu betonskog kanala (u monolitnoj izvedbi) u kamenitom materijalu (vjerojatno nasip prijelaza preko mora, stabilizirani). Iskop sa obale (ceste), uz ručnu doradu opremom za razbijanje (pneumatski čekić) kategorija mateijla A/B. Istovremeni utovar u kamion i odvoz na deponiju sa zbrinjavanjem ukupne količine materijala.</t>
  </si>
  <si>
    <t>Dubina iskopa cca 1-1,5 m', širina cca 1,5-2,0m'. S jedne strane (prema moru) se nalazi postojeći betonski kanal. Voditi računa da se ne ošteti jer u njemu se nalazi postojeći vodovod - koji jedno vrijeme može biti u funkciji za vrijeme izvođenja dionice 2b.</t>
  </si>
  <si>
    <t>Ručni iskop na mjestima drenažnih otvora u dnu kanala (cca na 20m' kanala) dubine cca 30 cm, širine 0,9 m' (širina kanala), dužina 1,0m', s utovarom u kamion odvoz (kao st. 1.)</t>
  </si>
  <si>
    <t xml:space="preserve">3. </t>
  </si>
  <si>
    <t>Nabava, doprema i ugradnja krupnog šljunka/tucanika cca 32,5-63 mm za drenažnu jamu ispod kanala.</t>
  </si>
  <si>
    <t>Nabava, doprema i ispuna građevinske jame oko upornjaka sitnim kamenim materijalom 0-63 mm u slojevima 30-40 cm s nabijnajem.</t>
  </si>
  <si>
    <r>
      <t>Obračun po m</t>
    </r>
    <r>
      <rPr>
        <vertAlign val="superscript"/>
        <sz val="10"/>
        <rFont val="Arial"/>
        <family val="2"/>
      </rPr>
      <t>3</t>
    </r>
    <r>
      <rPr>
        <sz val="10"/>
        <rFont val="Arial"/>
        <family val="2"/>
      </rPr>
      <t xml:space="preserve"> nasipa.</t>
    </r>
  </si>
  <si>
    <t xml:space="preserve">Nabava, doprema i betoniranje podložnog sloja betona C 10/16 d=10-15 cm (za izravnanje površine iskopa i podloga za armaturu). </t>
  </si>
  <si>
    <r>
      <t>Obračun po m</t>
    </r>
    <r>
      <rPr>
        <vertAlign val="superscript"/>
        <sz val="10"/>
        <rFont val="Arial"/>
        <family val="2"/>
      </rPr>
      <t>3</t>
    </r>
    <r>
      <rPr>
        <sz val="10"/>
        <rFont val="Arial"/>
        <family val="2"/>
      </rPr>
      <t xml:space="preserve"> betona.</t>
    </r>
  </si>
  <si>
    <t xml:space="preserve">Nabava, doprema i betoniranje ispune betona C 10/16 za popunu iskopa kod spoja 1 i 2 zbog dubljeg kanla). </t>
  </si>
  <si>
    <t>Nabava, doprema i ugradnja tvrdog okipora d=5 cm za vanjsku izgubljenu oplatu kanala uz postojeći betonski kanal. Uključena ugradnja prije postavljanja ostale oplate. Uključeno čišćenje od zemlje betona postojećeg betonskog kanala prije postavljanja okipora. Okipor mora biti niži cca 5 cm od uređenog terena. Za ostalu visinu izvesti oplatu kao ostala ( stavka....).</t>
  </si>
  <si>
    <r>
      <t>Obračun po m</t>
    </r>
    <r>
      <rPr>
        <vertAlign val="superscript"/>
        <sz val="10"/>
        <rFont val="Arial"/>
        <family val="2"/>
      </rPr>
      <t>2</t>
    </r>
    <r>
      <rPr>
        <sz val="10"/>
        <rFont val="Arial"/>
        <family val="2"/>
      </rPr>
      <t xml:space="preserve"> postavljenog okipora.</t>
    </r>
  </si>
  <si>
    <t>Nabava, doprema i izvedba vanjske hidroizolacije betonskog kanal (donje ploče i vertiklanog zida). Materijal isključivo otporan na utjecaj soli.</t>
  </si>
  <si>
    <t>Izvedba hidroizilacije prema uputama proizvođača, a osobito kvalitetna zbog uvjeta (utjecaj mora i visokih temperatura).</t>
  </si>
  <si>
    <t>Napomena:Na vrhu zida izolaciju napraviti kraću 2-3 cm kako ne bi virila iznad uređenog terena.</t>
  </si>
  <si>
    <t>Obračun po m2.</t>
  </si>
  <si>
    <t>Dobava, izrada, montaža i skidanje dvostrane oplate za zidove kanala s potrebnim podupiranjem i pripremom površine oplate (čišćenje i premaz) za lako odvajanje od betona kod demontaže. Oplata treba biti glatka od vodootporne šperploče za uredan završni izgled betonske površine.</t>
  </si>
  <si>
    <t>Uključena oplata uzdužnih zidova, poprečnih zidova, betonskih uporišta kod prespoja 1 i 2, otvora za prolaz cijevi na prespojima 1 i 2, otvorima za drenažni otvor u dnu kanla i poprečnih pragova kod drenažnih otvora, te završetaka na starom bet.kanalu.</t>
  </si>
  <si>
    <t>Nabava i doprema betona klase C 30/37 za betonski kanal. Cijenom obuhvaćena mehanička ugradba, njega i ispitivanje. Uključeni dodaci za agresivnu sredinu (morska sol).</t>
  </si>
  <si>
    <t>Napomena: 
  - Gornju plohu zidova uredno zagladiti, budući da je kanal na izloženom mjestu u turističkom dijelu grada Paga. S</t>
  </si>
  <si>
    <t xml:space="preserve">  - Sve potrebne otvore ostaviti prije betoniranja za prespoje 1 i 2, za drenažne otvore u dnu kanla. </t>
  </si>
  <si>
    <t xml:space="preserve"> - Prije betoniranja ugraditi vodenu brtvu na spoju ploče i zidova, te dilatacijama.</t>
  </si>
  <si>
    <t xml:space="preserve"> - Na prekidima kod dilatacija ugraditi stiropor za  reške.</t>
  </si>
  <si>
    <t>Uključeni distanceri te ispuna otvora nakon uklanjanja oplate.</t>
  </si>
  <si>
    <t>Obračun po kg ugrađene armature određene vrste (procjena).</t>
  </si>
  <si>
    <t xml:space="preserve"> - rebrasta armatura</t>
  </si>
  <si>
    <t xml:space="preserve"> - mrežasta armatura</t>
  </si>
  <si>
    <t>Nabava i doprema materijala i izrada unutrašnje hidroizolacije vodonepropusnom cement. žbukom. Žbuka s dodacima na bazi polimera ili dodaci za kristalizaciju osnovnog betona. Otpornost na utjecaj soli. Premaz četkom ili nanošenje kompresorom sve prema uputama isporučitelja dodataka.</t>
  </si>
  <si>
    <t xml:space="preserve">Slojeve nanosimo na dno i zidove kanala. </t>
  </si>
  <si>
    <r>
      <t>Obračun po m</t>
    </r>
    <r>
      <rPr>
        <vertAlign val="superscript"/>
        <sz val="10"/>
        <rFont val="Arial"/>
        <family val="2"/>
      </rPr>
      <t>2</t>
    </r>
    <r>
      <rPr>
        <sz val="10"/>
        <rFont val="Arial"/>
        <family val="2"/>
      </rPr>
      <t xml:space="preserve"> gotove izolacije.</t>
    </r>
  </si>
  <si>
    <t>Nabava, doprema i ugradnja kamena drobljenca 0/4 mm neagresivnog sastava za podlogu cijevi u bet.kanalu d= 10 -15 cm. Podlogu treba uvaljati valjkom (bez dinamičkog nabijanja). Na mjestima spojeva ductilnih cijevi ostaviti plitki sloj. Nakon ugradnje cijevi, na mjestima spojeva dosipati podlogu s lakim podbijanjem (odozgor cijev pridržati) ili doradu izvoditi nakon izvedbe nasipa nad cijevima u sredini dužine cijevi.</t>
  </si>
  <si>
    <r>
      <t>Obračun po m</t>
    </r>
    <r>
      <rPr>
        <vertAlign val="superscript"/>
        <sz val="10"/>
        <rFont val="Arial"/>
        <family val="2"/>
      </rPr>
      <t>3</t>
    </r>
    <r>
      <rPr>
        <sz val="10"/>
        <rFont val="Arial"/>
        <family val="2"/>
      </rPr>
      <t xml:space="preserve"> ugrađenog pijeska.</t>
    </r>
  </si>
  <si>
    <t xml:space="preserve">Nabava, doprema i ugradnja kamena drobljenca 0/4 mm neagresivnog sastava za oblogu cijevi u bet.kanalu do razine ispod montažnih ploča d= 10 cm. Nasip treba nabiti ručnim nedimaničkim nabijačima. Završnu površinu poravnati za postavljanje montažnih ploča. </t>
  </si>
  <si>
    <t xml:space="preserve">Nabava i doprema materijala i izrada montažnih betonskih ploča 35x55cm, s dva zakrivljenja po dužim stranicama, radi mogućnosti postavljanja i vađenja (cca dubine 2-3 cm i dužine cca 15-16 cm, kad se spoje dva komada dobiva se rupa za poduhvatiti svaku montažnu ploču, da se ne rade kuke koje su opasne i neestetsko rješenje). </t>
  </si>
  <si>
    <t>Uključen dovoz montažnih ploča s mjesta betoniranja i slaganje na podlogu od pijeska. Uključeno zasipavanje sitnog sipkog suhog pijeska u sve reške do gornje površine montažne ploče. Ploče trebaju biti uredno postavljene kao popločenje pješačkih staza.</t>
  </si>
  <si>
    <t>Potreban materijal za 1 komad:</t>
  </si>
  <si>
    <t xml:space="preserve"> - oplata: 0,37m2</t>
  </si>
  <si>
    <t xml:space="preserve"> - beton: 0,017m3</t>
  </si>
  <si>
    <t>Potrebno cca 772 komada ploča.</t>
  </si>
  <si>
    <t>Potrebno cca  2 m3 pijeska-za cijelu površinu za uzdužne i popečne reške viisne 10 cm.</t>
  </si>
  <si>
    <t>Obračun po m2 popločenja montažnim pločama.</t>
  </si>
  <si>
    <t>Nabava, doprema materijala i izrada dilatacija na spojevima segmenata (dužine segmenata 10-20 m' zbog temeperaturnih promjena na beton).</t>
  </si>
  <si>
    <t xml:space="preserve">Korištenje ''vodene'' brtvene trake na bazi polivinil-klorida na vanjsku stranu po obodu poprečnog presjek kanla - donje ploče i vertikalnih zidova između dva segmenta  za postizanje vodonepropusnosti spoja. Na uglovima zidova koristiti tipske elemente brtve ili spajanje u nepropusni spoj vrućim zrakom prema uputi proizvođača. Brtve se ugrađuju na prekid betoniranja i pričvršćuju za armaturu prije postupka betoniranja specijalnim kopčama od nehrđajućeg čelika. Radove izvesti prema uputama proizvođača materijala. Detalji prema izvedbenom projektu.  </t>
  </si>
  <si>
    <t>Obračun po m' dilatacije između segmenata betonskog kanala ( cca 20 dilatacija).</t>
  </si>
  <si>
    <t xml:space="preserve">Nabava, doprema materijala i izrada brtvljenja za nepropusnost spoja donje ploče i vertiklanih zidova u uzdužnom smjeru segmenta batonskih kanala. </t>
  </si>
  <si>
    <t xml:space="preserve">Korištenje ''vodene'' brtvene trake na bazi polivinil-klorida na vanjsku stranu spoja donje ploče i vertikalnih zidova između. Brtve se ugrađuju na prekid betoniranja i pričvršćuju za armaturu prije postupka betoniranja specijalnim kopčama od nehrđajućeg čelika. Radove izvesti prema uputama proizvođača materijala. Detalji prema izvedbenom projektu.  </t>
  </si>
  <si>
    <t>Obračun po m' vodene brtve.</t>
  </si>
  <si>
    <t>Nabava, doprema i ugradnja stiropora d=5 cm na mjestima dilatacija između segmenata kanala.</t>
  </si>
  <si>
    <t>Obračun po m2 širine donje ploče i vertikalnih zidova (ukupna dužina spojeva po obodu kanala je 50 m', a širina 15 cm).</t>
  </si>
  <si>
    <t>Nabava, doprema i izrada drenaže u dnu betonskih kanala za procjeđivanje vode u kanalu (ispuna pijeskom).</t>
  </si>
  <si>
    <t>Izvodi se 1 drenažni otvor na nižem dijelu segmenta kanala.</t>
  </si>
  <si>
    <t>U stavku uključeni:</t>
  </si>
  <si>
    <t xml:space="preserve"> -  izbetoniran betonski prag preko širine dna kanala 60 cm, visine 10-15 cm, širine 15-20 cm, s oplatom.</t>
  </si>
  <si>
    <t xml:space="preserve"> - ostavljen otvor u podlozi i u donjoj ploči kanala (mora biti veza sa drenažnim slojem kamena ispod betonske podloge i ploče kanala !) cca 30x30 cm</t>
  </si>
  <si>
    <t xml:space="preserve"> - poliesterska rešetka h=cca 30 mm, dimenzija cca 30x30 cm, da sjedne u otvor drenažnog otvora </t>
  </si>
  <si>
    <t xml:space="preserve"> - ispuna drenažnog otovra u betonskoj podlozi i donjoj ploči šljunkom cca 16 mm</t>
  </si>
  <si>
    <t xml:space="preserve"> - sloj šljunka cca 10-16 mm iznad drenažnog otvora da se spriječi ulazak pijeska iz ispune kanala do visine praga 10-15 cm, širire 30 cm, dužine na širini dna tj. 60 cm.</t>
  </si>
  <si>
    <t>Obračun komplet za sve radove i materijal po komadu drenažnog otvora.</t>
  </si>
  <si>
    <t>2.2. Novi betonski kanal preko nasipa - ukupno:</t>
  </si>
  <si>
    <t>NOVI BETONSKI KANALI PREKO MORSKIH PROLAZA - Mostić 1</t>
  </si>
  <si>
    <t>Napomena: 
Izvođenje radova uz zaštitni plato - skelu oko mjesta rada da materijal ne pada u more (korištenje postavljene skele-platoa iz faze rušenja).</t>
  </si>
  <si>
    <t>A) Upornjaci</t>
  </si>
  <si>
    <t>Dodatni iskop na mjestu izvedbe upornjaka (nakon rušenja postojećih okana) u kamenitom materijalU (vjerojatno nasip prijelaza preko mora stabilizirani). Iskop sa obale (ceste), uz ručnu doradu opremom za opremom za razbijanje (pneumatski čekić), kategorija materijala A/B/C. Istovremeni utovar u kamion i odvoz na deponiju građ.otpada.</t>
  </si>
  <si>
    <t>Dubina iskopa do 1,5m', širina cca 3,5m', rad pored postojećeg mosta na cesti D-106.</t>
  </si>
  <si>
    <t xml:space="preserve">Nabava, doprema i betoniranje podložnog sloja betona C 10/16 d=10-15 cm (za izravnanje površine iskopa i podloga za armaturu, ispod upornjaka). </t>
  </si>
  <si>
    <t>Dobava, izrada, montaža i skidanje dvostrane oplate upornjaka s  pripremom površine oplate (čišćenje i premaz) za lako odvajanje od betona kod demontaže. Oplata treba biti glatka od vodootporne šperploče.</t>
  </si>
  <si>
    <t>Obračun po m2 oplate.</t>
  </si>
  <si>
    <t>Nabava i doprema betona razreda čvrstoće betona  C35/45 za betonske upornjake. Cijenom obuhvaćena mehanička ugradba, njega i ispitivanje. Uključeni dodaci za agresivnu sredinu (morska sol).</t>
  </si>
  <si>
    <t>Napomena: 
  - Gornju plohu  uredno zagladiti, budući da je kanal na izloženom mjestu u turističkom dijelu grada Paga.</t>
  </si>
  <si>
    <t>Nabava, doprema i izvedba obloge vertikalnih ploha upornjaka kamenom u betonu d= 15 cm - izvodi se radi uklapanja u okoliš, budući da je lokacija konstrukcije na izloženom mjestu u turističkom dijelu grada Paga. Koristiti klesani kamen iz lokalnih kamenoloma, s ispunom reški cementnim mortom -  s dodacima za otpornost na sol. Izrada u skladu s običajima na lokaciji grada Paga. Izvedbu povjeriti isključivo obučenim izvođačima za rad sa kamenom.</t>
  </si>
  <si>
    <t>Završna ploha u razini gornjeg ruba upornjaka , sa urednim završetkom rubova i kutova na lomovima.</t>
  </si>
  <si>
    <t>Obračun po m2 obloge upornjaka.</t>
  </si>
  <si>
    <t>Oblikovanje i uređenje ležajeva na upornjacima, prema detaljima izvedbenog projekta.</t>
  </si>
  <si>
    <t>Ležaji se oblikuju od betona razreda čvrstoće betona  C35/45 , sitnozrnim agregatom, uz izvedbu oplate, padova gornje plohe upornjaka, usidrenje betonskim rebrastim željezom (armatura RA) , te postavljajnem stiropora d=5 cm na mjestu naknadnog betoniranja kod ugradnje rasponske konstrukcije.</t>
  </si>
  <si>
    <t>Obračun po upornjaku.</t>
  </si>
  <si>
    <t>Nabava, doprema i ispuna građevinske jame oko upornjaka sitnim kamenim materijalom 0-63 mm u slojevima 30-40 cm s nabijanjem.</t>
  </si>
  <si>
    <t>B) Rasponska konstrukcija (montažna izvedba):</t>
  </si>
  <si>
    <t>Za montažnu izvedbu rasponske konstrukcije na upornjacima, potrebno je izraditi skelu s radnom stazom za pritup konstrukciji preko morskog prolaza (postojeći otvor mosta na cesti cca 5 m').</t>
  </si>
  <si>
    <t>Skela treba imati stupište - oslonce na obali na rasponu cca 7m'). Stupište skele mora imati siguran oslonac na obali (poprečna greda, betonski temelj i dr.)</t>
  </si>
  <si>
    <t>Uključena zaštitna ograda u fazi rada na skeli (jednostrano, zbog neposredne blizine ograde postojećeg mosta).</t>
  </si>
  <si>
    <t>Nacrt skele prema tehnologiji izvođača u izvedbenom projektu.</t>
  </si>
  <si>
    <t>Obračun komplet za materijal, montažu i demontažu skele.</t>
  </si>
  <si>
    <t>Dobava, izrada, montaža i skidanje oplate za donju ploču i zidove kanala s potrebnim podupiranjem i pripremom površine oplate (čišćenje i premaz) za lako odvajanje od betona kod demontaže. Oplata treba biti glatka od vodootporne šperploče za uredan završni izgled betonske površine. Uključena oplata, otvora za prolaz cijevi, otvor za drenažu, istake za montažu zaštitne cijevi i sl.</t>
  </si>
  <si>
    <t>Nabava i doprema betona razreda čvrstoće betona  C35/45 za betonski kanal. Cijenom obuhvaćena mehanička ugradba, njega i ispitivanje. Uključeni dodaci za agresivnu sredinu (morska sol).</t>
  </si>
  <si>
    <t xml:space="preserve">Napomena: 
  - Gornju plohu zidova uredno zagladiti, budući da je kanal na izloženom mjestu u turističkom dijelu grada Paga. </t>
  </si>
  <si>
    <t xml:space="preserve">  - Sve potrebne otvore za prolaz cijevi vodovoda ostaviti prije betoniranja u poprečne krjnje zidove kanala.</t>
  </si>
  <si>
    <t xml:space="preserve"> - Prije betoniranja ugraditi drenažnu cijev u dnu kanala na najnižem kraju kanala.</t>
  </si>
  <si>
    <t xml:space="preserve"> - Za oslonac zaštitne cijevi EKI_KK na mjestu oslonca izvesti prošireno rebro debljine 15 cm, širine 30 cm, visine s vanjske starne kanala 85 cm..</t>
  </si>
  <si>
    <t>(Napomena : Za montažnu verziju treba biti uključena i priprema armature za mjesta oslanjanja u fazi premještanja.)</t>
  </si>
  <si>
    <t>Nabava, doprema i izvedba vanjskog zaštitnog sloja dna i zidova betonskog kanala mortom/premazom za povećanje otpornosti betonske konstrukcije izložene utjecaju soli iz mora i zraka, uz visoke temperature. Elastičnost premaza/morta za pojavu pukotina uslijed progiba, te skupljanja betona.</t>
  </si>
  <si>
    <t>Obračun po m2 površine.</t>
  </si>
  <si>
    <t>Nabava, doprema i ugradnja drobljenca iz kamenoloma krupnoće 0-4 mm, neagresivnog sastava za podlogu cijevi u bet.kanalu d= 10 -15 cm. Drobljenac treba uvaljati valjkom (bez dinamičkog nabijanja). Na mjestima spojeva ductilnih cijevi ostaviti plitki sloj. Nakon ugradnje cijevi, na mjestima spojeva dosipati drobljenac s lakim podbijanjem (odozgor cijev pridržati) ili doradu izvoditi nakon izvedbe nasipa nad cijevima u sredini dužine cijevi.</t>
  </si>
  <si>
    <r>
      <t>Obračun po m</t>
    </r>
    <r>
      <rPr>
        <vertAlign val="superscript"/>
        <sz val="10"/>
        <rFont val="Arial"/>
        <family val="2"/>
      </rPr>
      <t>3</t>
    </r>
    <r>
      <rPr>
        <sz val="10"/>
        <rFont val="Arial"/>
        <family val="2"/>
      </rPr>
      <t xml:space="preserve"> ugrađene podloge.</t>
    </r>
  </si>
  <si>
    <t xml:space="preserve">Nabava, doprema i ugradnja  drobljenca iz kamenoloma krupnoće 0-4 mm, neagresivnog sastava za oblogu cijevi u bet.kanalu do razine ispod montažnih ploča d= 2-3 cm. Drobljenac treba nabiti ručnim nedimaničkim nabijačima. </t>
  </si>
  <si>
    <r>
      <t>Obračun po m</t>
    </r>
    <r>
      <rPr>
        <vertAlign val="superscript"/>
        <sz val="10"/>
        <rFont val="Arial"/>
        <family val="2"/>
      </rPr>
      <t>3</t>
    </r>
    <r>
      <rPr>
        <sz val="10"/>
        <rFont val="Arial"/>
        <family val="2"/>
      </rPr>
      <t xml:space="preserve"> ugrađenog kamena drobljenca 0-4mm.</t>
    </r>
  </si>
  <si>
    <t>Nabava i doprema materijala i izrada montažnih betonskih ploča 30x100cm.</t>
  </si>
  <si>
    <t>Uključen dovoz montažnih ploča s mjesta betoniranja i slaganje na podlogu. Ploče trebaju biti uredno postavljene kao popločenje pješačkih staza.</t>
  </si>
  <si>
    <t>U opremu ploče uklljučeni su: dvije drške od INOX 316, dva sidra za usidrenje u donju konstrukciju betonskog kanala protiv odizanja od bure, sa zaštitnom kapom od epksidnog ili sl. materijala otpornog na morsku sol.</t>
  </si>
  <si>
    <t>Beton : C35/45 ( s dodacima za gust beton i dodacima za otpornost na morsku sol)</t>
  </si>
  <si>
    <t>Potreban materijal za 36 komada:</t>
  </si>
  <si>
    <t xml:space="preserve"> - oplata (glatka, limena ili sl.):21m2</t>
  </si>
  <si>
    <t xml:space="preserve"> - beton: 1,4m3 razreda čvrstoće betona  C35/45 ( s dodoacima za gust beton i dodacima za otpornost na morsku sol)</t>
  </si>
  <si>
    <t xml:space="preserve"> - armatura: 200kg</t>
  </si>
  <si>
    <t>Potrebno  36 komada ploča.</t>
  </si>
  <si>
    <t>Nabava, doprema i izvedba otvora za drenažu u betonskom kanalu prema detaljima u izvedbnom projektu (ugradnja kratke cijevi, ispuna drenažnim šljunkom, rešetka poliesterska, mrežica PVC protiv insekata i sl.).</t>
  </si>
  <si>
    <t>Obračun po komadu, kompletne izvedbe.</t>
  </si>
  <si>
    <t>Nabava, doprema i ugradnja sidra (INOX 316) za usidrenje montažnih betonskih ploča na vrhu vertikalnih stranica kanala. U svemu prema detalju iz izvedbenog projekta (profil usidrenja cca 16 mm, dužina cca 10-15 cm, razmak postavljanja cca 30 cm obostrano).</t>
  </si>
  <si>
    <t>2.3. Novi betonski kanal preko morskih prolaza - Mostić 1 - ukupno A+B:</t>
  </si>
  <si>
    <t>NOVI BETONSKI KANALI PREKO MORSKIH PROLAZA - Mostić 2</t>
  </si>
  <si>
    <t>Dodatni iskop na mjestu izvedbe upornjaka (nakon rušenja postojećih okana) u kamenitom materijal (vjerojatno nasip prijelaza preko mora stabilizirani). Iskop sa obale (ceste), uz ručnu doradu opremom za opremom za razbijanje (pneumatski čekić), kategorija materijala A/B/C. Istovremeni utovar u kamion i odvoz na deponiju građ.otpada.</t>
  </si>
  <si>
    <t>2.4. Novi betonski kanal preko morskih prolaza - Mostić 2 - ukupno A+B:</t>
  </si>
  <si>
    <t>Nabava, doprema  i ugradnja vodovodnih cijevi od centrifugalnog nodularnog lijeva (ductile) s naglavkom i ravnim krajem, prema standardu HRN EN 545:2010. Unutarnja zaštita cementni mort. Utisni spoj tip TYTON ili STANDARD, uključivo gumene brtve od EPDM. Radna dužina cijevi 6 m.</t>
  </si>
  <si>
    <t xml:space="preserve">Vanjska zaštita: </t>
  </si>
  <si>
    <t>a)stac. 1+481,8-1+791,4</t>
  </si>
  <si>
    <t>cijevi sa tvornički nanešenim PE-U omotačem (za zonu pod utjecajem klorida iz mora)</t>
  </si>
  <si>
    <t>Ugradnja ductilnih cijevi polaganjem u rov na pripremljenu posteljicu od kamena drobljenca neagresivnog sastava. Cijev mora ležati na posteljici po cijeloj dužini, a ispod naglavka treba podlogu ukloniti.</t>
  </si>
  <si>
    <t>Stavkom obuhvaćen utovar, transport i istovar na pripremljenu i dostupnu deponiju na gradilištu.</t>
  </si>
  <si>
    <t>Stavkom obuhvaćen kompletan strojni i ručni rad, spojni, brtveni i pomoćni materijal za montažu. Kod montaže posebnu pažnju treba obratiti čistoći spojeva.</t>
  </si>
  <si>
    <t xml:space="preserve">Spajanje cijevi mora se obavljati isključivo povlačnom napravom za montažu prema priručniku proizvođača cijevi i to cijevi profila do DN 400 s jednom povlačnom napravom. </t>
  </si>
  <si>
    <t>Svi materijali moraju imati atest za pitku vodu.</t>
  </si>
  <si>
    <t>Obračun po m' nabavljenih i ugrađenih cijevi.</t>
  </si>
  <si>
    <t>cijevi ductil DN 300, NP 40 bara, rastavljvi spoj, vanjska obloga PE-U tvornički nanesena</t>
  </si>
  <si>
    <t xml:space="preserve">Nabava, doprema i montaža fazonskih komada  prema specifikaciji (ugradba u zasunsko  okno i podzemno). </t>
  </si>
  <si>
    <t xml:space="preserve">Materijal za fazonske komade je GGG 40 prema normi ISO 2531, tj. EN 545. </t>
  </si>
  <si>
    <t>Svi fazonski komadi trebaju imati antikorozivnu zaštitu iznutra i izvana Epoxy ( unutrašnji: EP-prah DIN 3476, vanjski: EP-prah DIN 30677-2).</t>
  </si>
  <si>
    <t xml:space="preserve">Sve  prirubnice moraju biti bušene  prema DIN 2501  (EN 1092-2). </t>
  </si>
  <si>
    <t>Uz fazonske komade treba isporučiti kompletan spojni materijal (vijci, matice, podložne pločice,  - sve izvedba nehrđajući čelik A2, te izolacijske tuljke) i brtve od tvrde gume s atestom za pitku vodu.</t>
  </si>
  <si>
    <t>Svi dijelovi koji dolaze u dodir s vodom za piće moraju imati odobrenje za pitku vodu ( brtve , razne vrste guma, antikorozivni premazi, mast za vijke i sl.).</t>
  </si>
  <si>
    <t>Stavkom obuhvaćen i utovar, transport i istovar na pripremljenu i dostupnu deponiju na gradilištu.</t>
  </si>
  <si>
    <t>Obračun po kom fazonskih komada.</t>
  </si>
  <si>
    <t>Nazivni tlak 25 bara</t>
  </si>
  <si>
    <t>FF-ravni komad sa zidnom prirubnicom DN 300, l=1000mm</t>
  </si>
  <si>
    <t>FF-ravni komad sa zidnom prirubnicom DN 250, l=1000mm</t>
  </si>
  <si>
    <t>FF-ravni komad DN 300, l=200</t>
  </si>
  <si>
    <t>FFR - redukcija DN 300/250</t>
  </si>
  <si>
    <t>T - otcjepni komad   s prirubnicama DN 350/100</t>
  </si>
  <si>
    <t>Q 90° DN 200</t>
  </si>
  <si>
    <t>EU DN 300</t>
  </si>
  <si>
    <t>EU DN 250</t>
  </si>
  <si>
    <t xml:space="preserve">Nabava, dobava i montaža cjevovodnih armatura u zasunskim oknima prema specifikaciji. </t>
  </si>
  <si>
    <t>Obračun po komadu armatura.</t>
  </si>
  <si>
    <t>Ravni zasun (kratki) s prirubnicama i ugradbenom garniturom</t>
  </si>
  <si>
    <t xml:space="preserve">Ravni  zasun s elastičnim brtvljenjem za tlak 25 bara,  s nepomičnim vretenom, aksijalno, s   prirubnicama prema EN 10 92-2 i  s brtvenom plohom forme  C (DIN 2526) i ručnim kolom iz GGG40. </t>
  </si>
  <si>
    <t xml:space="preserve">Materijal kućišta:                       GGG 40
Materijal poklopca:                    GGG 40
Materijal zatvarača:                   GGG 40
Materijal vretena:                       1.4021
Zatvarač:                                  obložen EPDM-om
Ručno kolo:                               GGG 40
Spojni vijci:                                inox A2-70 </t>
  </si>
  <si>
    <t xml:space="preserve">Antikorozivna zaštita:
- izvana:                                    EP-P Epoxy
- iznutra:                                   EP-P Epoxy </t>
  </si>
  <si>
    <t>plava boja, RAL 5005</t>
  </si>
  <si>
    <t>Tip:                     ___________________________</t>
  </si>
  <si>
    <t>Proizvođač:  ___________________________</t>
  </si>
  <si>
    <t>Zemlja proizvodnje:_________________________</t>
  </si>
  <si>
    <t>Obračun po kom.</t>
  </si>
  <si>
    <t>EV- zasun DN 100</t>
  </si>
  <si>
    <t>Automatsko odzračno-dozračni ventil za pitku vodu</t>
  </si>
  <si>
    <t>Ventil je kompaktne izvedbe, nisu dozvoljeni ventili zastarijele konstrukcije zbog svoje mase, gabarita i sl.</t>
  </si>
  <si>
    <t>Ostale tehničke karakteristike:</t>
  </si>
  <si>
    <t>Upravljan tokom medija, veliki otvor za istjecanje velike količine zraka i mali otvor za pražnjenje malih volumena zraka tijekom djelovanja pod punim operativnim tlakom. Visok kapacitat istjecanja do brzine zvuka.</t>
  </si>
  <si>
    <t>Izvedba:</t>
  </si>
  <si>
    <t xml:space="preserve"> - nazivni tlak:                            PN 25</t>
  </si>
  <si>
    <t xml:space="preserve"> - zaštita od korozije: 
 - vanjska:                                  Epoksy premaz  
 - unutarnja:                               Epoksy premaz  </t>
  </si>
  <si>
    <t xml:space="preserve"> - materijal kučišta:                    GGG-40  </t>
  </si>
  <si>
    <t xml:space="preserve"> - brtva:                              elastomer EPDM</t>
  </si>
  <si>
    <t xml:space="preserve"> - spojni vijci:                    nehrđajući čelik A4</t>
  </si>
  <si>
    <r>
      <rPr>
        <sz val="10"/>
        <rFont val="Arial"/>
        <family val="2"/>
      </rPr>
      <t>Automatsko odzračno-dozračni ventil (popunjava ponuditelj)</t>
    </r>
  </si>
  <si>
    <t>Tip:                      ___________________________</t>
  </si>
  <si>
    <t>Proizvođač:           ___________________________</t>
  </si>
  <si>
    <t xml:space="preserve">Zemlja proizvodnje:___________________________ </t>
  </si>
  <si>
    <t>Odzračno-dozračni ventil DN 100</t>
  </si>
  <si>
    <t xml:space="preserve">Nabava, doprema te razvoz sa deponije investitora i ugradnja PE-termostezajućih manžeta za terensku antikorozivnu zaštitu na spojevima  DUCTILE cijevi, spojevima cijevi i fazonskih komada  ductilnih cijevi s tvornički naneseom polietilenskom oblogom. </t>
  </si>
  <si>
    <t xml:space="preserve">Klasa kvalitete PE-termostezajuće trake mora udovoljiti ispitivanju na elektroneprobojnost od 20 kV, mjereno u terenaskim uvjetima nakon montaže. </t>
  </si>
  <si>
    <t>Obračun po komadu spojeva.</t>
  </si>
  <si>
    <t>DN 250</t>
  </si>
  <si>
    <t xml:space="preserve">Prespajanje cjevovoda dionice 2b na mjestu prespoja 1 i prespoja 2. </t>
  </si>
  <si>
    <t>Prethodno je potrebno isključiti cjevovod iz funkcije (izolirati predmetnu dionicu, prema stavrnom stanju s postojećim zasunima), te ispustiti vodu iz cjevovoda na postojećim muljnim ispustima.</t>
  </si>
  <si>
    <t xml:space="preserve">Uključeno rezanje postojećeg PVC vodovoda DN 280 mm na mjestima izvedbe spoja predmetnog cjevovoda na mjestu prespoja 1 i mjestu prespoja 2 u dužini potrebnoj za uklapanje fazona, te utovar i dovoz na skladište investitora ili deponiju građevinskog materijala. </t>
  </si>
  <si>
    <t>Također uključeno uklanjanje spojnog komada na mjestu prijelaza post. vodovoda PVC (postojeća dionica 2b)  i rekonstrukcija od ductilnih cijevi DN 300 (dionica 2a), odnosno DN 250 (dionica 2c), s odvozom na deponiju investitora ili deponiju građevinskog otpada.</t>
  </si>
  <si>
    <t>Tlačno ispitivanje cjevovoda - dionica 2b.</t>
  </si>
  <si>
    <t>Radni tlak cjevovoda:</t>
  </si>
  <si>
    <t xml:space="preserve"> -  s ugrađenim regulatorima tlaka : 13 bara</t>
  </si>
  <si>
    <t xml:space="preserve"> - u slučaju eventualnog kvara u radu regulatora : nazivni tlak fazona i armtura NP 25 bara .</t>
  </si>
  <si>
    <t>(Napomena: Tlakovi se odnose na fazone i armature u oknima. Ductilne cijevi su 40 barske.)</t>
  </si>
  <si>
    <t>Ispitni tlak:</t>
  </si>
  <si>
    <r>
      <t xml:space="preserve"> - Dionice s očekivanim radnim tlakom u izvanrednim okolnostima 20 bara  uslijed utjecaja VS ''Komorovac'' s punjenjem na koti 201mn.m. :</t>
    </r>
    <r>
      <rPr>
        <b/>
        <u val="single"/>
        <sz val="10"/>
        <rFont val="Arial"/>
        <family val="2"/>
      </rPr>
      <t xml:space="preserve"> ISPITNI TLAK:  20 bara +5 bara=25 bara </t>
    </r>
    <r>
      <rPr>
        <sz val="10"/>
        <rFont val="Arial"/>
        <family val="2"/>
      </rPr>
      <t>(fazoni i armature s 25-barskim nazivnim tlakom)</t>
    </r>
  </si>
  <si>
    <r>
      <t xml:space="preserve">NAPOMENA: U fazi tlačnog ispitivanja Dionica 2c mora biti </t>
    </r>
    <r>
      <rPr>
        <b/>
        <i/>
        <u val="single"/>
        <sz val="10"/>
        <rFont val="Arial"/>
        <family val="2"/>
      </rPr>
      <t>osigurana na lomovima na ovjesu i podupiranju cjevovoda na mostovima 3 i 4</t>
    </r>
    <r>
      <rPr>
        <i/>
        <sz val="10"/>
        <rFont val="Arial"/>
        <family val="2"/>
      </rPr>
      <t xml:space="preserve"> - budući da nema zasuna kojim bi se izolirao samo dio 2b predmetnog vodovoda.</t>
    </r>
  </si>
  <si>
    <t>Obračun po m' cjevovoda DN 300.</t>
  </si>
  <si>
    <t xml:space="preserve"> - DIONICA 2a (od okna ZO-3 MI-2 -sa zasunom)</t>
  </si>
  <si>
    <t xml:space="preserve"> - DIONICA 2b</t>
  </si>
  <si>
    <t>Obračun po m' cjevovoda DN 250.</t>
  </si>
  <si>
    <t xml:space="preserve"> - DIONICA 2c (do novog okna na dionici 3 ZO-9 SZ - ukoliko se dionica 3 izgradi prije dionice 2b)</t>
  </si>
  <si>
    <r>
      <t>U ispiranje i dezinfekciju treba uključiti i dionicu postojećeg magistralnog čeličnog vodovoda Ø</t>
    </r>
    <r>
      <rPr>
        <sz val="15"/>
        <rFont val="Arial"/>
        <family val="2"/>
      </rPr>
      <t xml:space="preserve"> </t>
    </r>
    <r>
      <rPr>
        <sz val="10"/>
        <rFont val="Arial"/>
        <family val="2"/>
      </rPr>
      <t>350 mm na koji se predmetna trasa spaja do mjesta zatvorenog zasuna u tijeku izvođenja radova na obje starne prekinute dionice.</t>
    </r>
  </si>
  <si>
    <r>
      <t xml:space="preserve">Dezinfekcija u skladu sa </t>
    </r>
    <r>
      <rPr>
        <i/>
        <sz val="10"/>
        <rFont val="Arial"/>
        <family val="2"/>
      </rPr>
      <t>Zakonom o kemikalijama</t>
    </r>
    <r>
      <rPr>
        <sz val="10"/>
        <rFont val="Arial"/>
        <family val="2"/>
      </rPr>
      <t xml:space="preserve"> obavlja ovlaštena tvrtka - angažiranje ovlaštene tvrtke uključeno u stavku.</t>
    </r>
  </si>
  <si>
    <t>Ispitivanje polietilenske  obloge cijevi.</t>
  </si>
  <si>
    <t>Ispitivanje polietilenske  obloge ductilnih cijevi za tlačne cjevovoda  proboj električnim naponom 20 kV. Treba ispitati cjevovode po cijeloj dužini i to :</t>
  </si>
  <si>
    <t xml:space="preserve"> - tvornički izrađenu vanjsku oblogu cijevi</t>
  </si>
  <si>
    <t xml:space="preserve"> - na gradilištu ugrađenu termoskupljajuću PE navlaku (manžetu)</t>
  </si>
  <si>
    <t xml:space="preserve"> - sva mjesta popravaka oštećenja  tvorničke obloge</t>
  </si>
  <si>
    <t>Obračun po m' cjevovoda.</t>
  </si>
  <si>
    <t>ductil DN 300</t>
  </si>
  <si>
    <t>Nabava, doprema i izvedba dilatacije za djlovanje zagrijavanja uslijed temeperaurnih promjena. Uključeno ishođenje mišljenja proizvođača u fazi izvedbenog projekta. Obračun za komad PB (umeci za spojeve s prirubnicama, U-komadi -spojnica s naglavcima ili sl. sve DN 300, NP 25 bara.</t>
  </si>
  <si>
    <t>Obračun po komadu dilatacije.</t>
  </si>
  <si>
    <t>2.5. Montažni radovi  – ukupno:</t>
  </si>
  <si>
    <t>Sanacija na mostovima D-106 (nakon uklanjaja ovjesa)</t>
  </si>
  <si>
    <t>Napomena: 
1. Uklanjanje postojeće instalacije u stavci 2.1. Rušenje i demontaža postojećih objekata (cjevovod i okna)
2. Za radnu skleu koristiti iz faze za rušenje, odnodno montažu novog mostića 1 i 2).</t>
  </si>
  <si>
    <t>Sanacija betonskih površina vijenca i konzole rasponske konstrukcije.</t>
  </si>
  <si>
    <t>Nabava, doprema i sanacija starih betonskih površina potrebnim materijalom.</t>
  </si>
  <si>
    <t>Uključeno:</t>
  </si>
  <si>
    <t xml:space="preserve"> - uklanjanje slabih mjesta betona na vijencu i ispod konzole, osobito kod rupa od ovjesa i armature koja je ogoljela</t>
  </si>
  <si>
    <t xml:space="preserve"> - čišćenje vidljive armature od hrđe, četkama i premazima</t>
  </si>
  <si>
    <t xml:space="preserve"> - zaštitni premazi vidljive armature za zaštiu od korozije uslijed utjecaja klorida iz mora</t>
  </si>
  <si>
    <t xml:space="preserve"> - ispuna rupa od ovjesa kroz konzolnu ploču utiskivanjem epoksidnog morta , 6 rupa , profila cca 30mm, dubine cca 30 cm.</t>
  </si>
  <si>
    <t xml:space="preserve"> - zaštitni sloj reparaturnog morta sa dodacima za otpornost na kloride iz mora, dodaci za povećnu gustoću morta, debljine prema recepturi proizvođača, s kvalitetnom završnom obradom za vidljive površine.</t>
  </si>
  <si>
    <t>Obračun po m2 za oba mosta na cesti D-106</t>
  </si>
  <si>
    <t xml:space="preserve"> - konzole i vijenac</t>
  </si>
  <si>
    <t>Sanacija betonskih površina krila upornjaka.</t>
  </si>
  <si>
    <t xml:space="preserve"> - čišćenje betonske površine od sloja hrđe sa čeličnih cijevi koje su visile na mostu (ispiranje ili odbijanje površinskog sloja)</t>
  </si>
  <si>
    <t xml:space="preserve"> -  sanacija novim slojem zaštitnog morta s dodacima protiv klorida iz mora i dodacima za gusti mort sa slojem za vezu stari i novi mort, debljine morta prema recepturi proizvođača, s kvalitetnom završnom obradom za vidljive površine.</t>
  </si>
  <si>
    <t xml:space="preserve"> - krila upornjaka</t>
  </si>
  <si>
    <t>2.6.Sanacija na mostovima D-106 (nakon uklanjaja ovjesa) - ukupno:</t>
  </si>
  <si>
    <t>Uređenje obale ( pješačka staza i  pojas do mora)</t>
  </si>
  <si>
    <t>Napomena:
1. Uređenje staze je potrebno radi uklapanja u novi betonski kanal koi se vodi u jednom nagibu do ZO-4 , ZV 3, te je dijelom gornja ploha betonskog okna viša od postojeće staze uz cestu D-106.
2. Uklapanje detaljnije riješeno izvedbenim projektom.</t>
  </si>
  <si>
    <t>Demontaža postojećih znakova uz cestu i ponovna montaža, nakon uređenja obale. Uključen sav optreban rad i materijal (iskop, odlaganje u skladište privremeno, vraćanje na gradilište, novi iskop, temelj od betona, te ev.potrebno podupiranje i usidrenje za osiguranje od naleta bure).</t>
  </si>
  <si>
    <t>Obračun po komadu znaka, odnosno oglasne ploče.</t>
  </si>
  <si>
    <t xml:space="preserve"> - prometni znak obavijesti</t>
  </si>
  <si>
    <t xml:space="preserve"> - prometni znak ograničenja brzine</t>
  </si>
  <si>
    <t xml:space="preserve"> - reklamna ploča</t>
  </si>
  <si>
    <t xml:space="preserve">2. </t>
  </si>
  <si>
    <t>Raskopavanje postojećih asfaltnih površina na pješačkoj stazi.</t>
  </si>
  <si>
    <t>Raskopavanje postojećih asfaltnih površina na pješačkoj stazi d= 2-3 cm. Rad obuhvaća skidanje asfalta, utovar u kamion i odvoz na deponiju građevinskog otpada ( cca 20 m3).</t>
  </si>
  <si>
    <r>
      <t>Obračun po m</t>
    </r>
    <r>
      <rPr>
        <vertAlign val="superscript"/>
        <sz val="10"/>
        <rFont val="Arial"/>
        <family val="2"/>
      </rPr>
      <t>2</t>
    </r>
    <r>
      <rPr>
        <sz val="10"/>
        <rFont val="Arial"/>
        <family val="2"/>
      </rPr>
      <t xml:space="preserve"> skinutog asfaltnog zastora pješačke staze.</t>
    </r>
  </si>
  <si>
    <t>Iskop uz rub postojeće staze za ugradnju novog rubnjaka po dužini staze , paralelno sa novim vodovodom ( rov cca 25x30 cm). Iskop se vrši u nasipanom kamenom materijallu, a po potrebi dijelom se razbija obloga od kamena u betonu.</t>
  </si>
  <si>
    <t>Obračun po m3.</t>
  </si>
  <si>
    <t xml:space="preserve"> - iskop</t>
  </si>
  <si>
    <t xml:space="preserve"> - odbijanje vrha obloge</t>
  </si>
  <si>
    <t>Nabava, doprema i ugradnja betona C15/20 za temelj rubnjaka. Nova niveleta staze s uklapanjem s betonskim kanalom (detaljno u izvedbenom proejktu), te se planira veća količina betona za dubine temelja od 20-40 cm. Uključena jednostrana oplata.</t>
  </si>
  <si>
    <t>Obračun po m3 betona.</t>
  </si>
  <si>
    <t>Nabava, doprema i ugradnja rubnjaka za pješačke staze i parkove 10/15 cm, betonom C 30/37 ( C 25/30).</t>
  </si>
  <si>
    <t>Nabava, doprema i zasipavanje iskopa uz temelj i rubnjak, sitnim kamenim materijalom.</t>
  </si>
  <si>
    <t xml:space="preserve">Nabava, doprema i izvedba nadvišenja ruba postojeće obloge od kamena u betonu na strani mora.  Uključena oplata s podupiranjem s vanjske strane. </t>
  </si>
  <si>
    <t>U izvedbu uključeno:</t>
  </si>
  <si>
    <t xml:space="preserve"> - izvedba oplate s podupiranjem s morske strane</t>
  </si>
  <si>
    <t xml:space="preserve"> - odbijanje vrha obloge (završni sloj betona) za bolje uklapanje novog sloja kamena i betona</t>
  </si>
  <si>
    <t xml:space="preserve"> - nadogradnja kamenom i betonom prema detaljima u izvedbenom projektu.</t>
  </si>
  <si>
    <t>Obračun po m3 betona i kamena.</t>
  </si>
  <si>
    <t>Obnova površine obloge kamenom u betonu uz more i uz pješačku stazu. Uključena nabava, doprema i rad na odbijanju slabog betona u reškama, popuna novim mortom, pojačanje dna obloge (pod morem-pri oseki), uredno završno čišćenje i sl.</t>
  </si>
  <si>
    <t>Obračun pop m2 obloge .</t>
  </si>
  <si>
    <t>Obračun po m3 kamena , procjena.</t>
  </si>
  <si>
    <t>Obračun pop m3 betona, procjena.</t>
  </si>
  <si>
    <t>Nabava, doprema i postavljanje procjednica iz novog betonskog kanala do rubnjaka na kraju obalnog pojasa - PVC DN 65, l=1,20m', razmak na 2-3 m'.</t>
  </si>
  <si>
    <t xml:space="preserve">Nabava, doprema i rasprostiranje tucanika (kamen iz kamenoloma koji je korišten za rekonstrukciju D-106 - nasip u moru). Krupnoća tucanika 32-63 mm, da se ne ispere kod velikih valova, s poravnanjem gornje površine s lakim ručnim nabijanjem. </t>
  </si>
  <si>
    <t>Obračun po m3 kamena.</t>
  </si>
  <si>
    <t>Ukrasni sanduci od drveta sa zemljom s obližnje lokacije, sa bilo kojom vrstom autohtonog raslinja za iznimno ekstremne uvjete u gardu Pagu (iz okolnog područja, koje raste na kamenjaru, nisko da ne otpuše bura). Postaviti na mjestima uz mostiće 1 i 2 te na prespoju 1 i prespoju 2.</t>
  </si>
  <si>
    <r>
      <t>Vizualno dodatno razdjeljivanje zone pješačke staze od zone obale betonskog kanala, ukrasnim košem  od varenih žica (</t>
    </r>
    <r>
      <rPr>
        <sz val="10"/>
        <rFont val="UniversalMath1 BT"/>
        <family val="1"/>
      </rPr>
      <t>f</t>
    </r>
    <r>
      <rPr>
        <sz val="10"/>
        <rFont val="Arial"/>
        <family val="2"/>
      </rPr>
      <t xml:space="preserve"> 6/5/6mm) vruće cinčanih koje tako čine ''košaru'' (dimenzije: dužina 2500mm; širina:  400 mm; visina: zavisno od širine 430mm) s ispunom lomljenim kamenom 20-25 cm </t>
    </r>
    <r>
      <rPr>
        <i/>
        <sz val="10"/>
        <rFont val="Arial"/>
        <family val="2"/>
      </rPr>
      <t>(iz istog kamenoloma  koji je korišten za rekonstrukciju D-106 - nasip u moru</t>
    </r>
    <r>
      <rPr>
        <sz val="10"/>
        <rFont val="Arial"/>
        <family val="2"/>
      </rPr>
      <t xml:space="preserve">). Postaviti prema izvedbenom projektu, na razmacima između mostova 1 i 2 , iza prespoja 1 i prije prespoja 2. </t>
    </r>
  </si>
  <si>
    <t>Obračun po komadu dimenzija 400x430x2500mm.</t>
  </si>
  <si>
    <t>Popravak postojećih montažnih ploća na post. betonskom kanalu, onih ploča koje nepravilno stoje ili su razbijene, kako bi se preko njih mogao staviti novi sloj kamena tucanika te poravnai za kvalitetan i estetski izgled pokrivenih površina.</t>
  </si>
  <si>
    <t>Betonski kanal ostaje izvan funkcije, te se prekriva u potpunosti.</t>
  </si>
  <si>
    <t>Obračun komplet, procjena za 30 posto dužine trase.</t>
  </si>
  <si>
    <t>Nabava, doprema i izvedba povišenja pješačke staze na dionicama najnižeg položaja (progib nasipa ceste D-106, dok se ne rekonstruira) betonom c 25/30 debljine 5-15 cm. Uključena jednostrana rubna oplata.</t>
  </si>
  <si>
    <t>Obračun po m3 za pješačku stazu širine 2,2m', dužine cca 120m'.</t>
  </si>
  <si>
    <t>Nabava, doprema i izrada kamene obloge d=25 cm u betonu C 25/30 (utjecaj valova mora) na krajevima prespoja 1 i prespoja 2, za uklapanje u stanje uz postojeći betonski kanal - poprečno.</t>
  </si>
  <si>
    <t>Obračun po m2 - za oba prespoja.</t>
  </si>
  <si>
    <t>Obnova asfalta na pješačkoj stazi</t>
  </si>
  <si>
    <t>Izrada i ugradnja asfaltne mješavine za nosive habajuće slojeve BNHS 16 BIT 50/70 od bitumeniziranog materijala po vrućem postupku (kamen iz grupe karbonata za srednje prometno opterećenje). Rad obuhvaća polaganje i sabijanje materijala, prijevoz, opremu i sve što je potrebno za dovršenje rada.</t>
  </si>
  <si>
    <t>U svemu prema O.T.U. 5-04. Prema  situaciji i poprečnim profilima.</t>
  </si>
  <si>
    <r>
      <t>Obračun po m</t>
    </r>
    <r>
      <rPr>
        <vertAlign val="superscript"/>
        <sz val="10"/>
        <rFont val="Arial"/>
        <family val="2"/>
      </rPr>
      <t>2</t>
    </r>
    <r>
      <rPr>
        <sz val="10"/>
        <rFont val="Arial"/>
        <family val="2"/>
      </rPr>
      <t xml:space="preserve"> gornje površine stvarno  položenog i utvrđenog sloja, BNS 22 debljine 2-4 cm na na pješačkoj stazi. </t>
    </r>
  </si>
  <si>
    <t>Nabava, doprema i izrada betonskog zidića u dva okna postojećeg muljnog ispusta uz mostić 3 i mostić 4, s oplatom. Beton C 25/30, debljina zidića d=25 cm.</t>
  </si>
  <si>
    <t>2.7. Uređenje obale ( pješačka staza i  pojas do mora)-ukupno:</t>
  </si>
  <si>
    <t>Uređenje obale oko novog kanala i mostića 1 i mostića 2</t>
  </si>
  <si>
    <t>Odbijanje dijela kamene obloge u betonu uz postojeća krila mosta na cesti . Uključen utvovar u kamion i odvoz na deponiju građevinskog otpada. Rad pneumatskim čekićem.</t>
  </si>
  <si>
    <t>Obračun po m3 za oba mostića 1 i 2.</t>
  </si>
  <si>
    <t>Nabava, doprema i izrada kamene obloge d=25 cm u betonu C 25/30 (utjecaj valova mra) uz upornjake novog i krila post. mosta, za uklapanje u stanje postojeće obale uz mostove.</t>
  </si>
  <si>
    <t>Obračun po m2 obloge za oba mostića 1 i 2.</t>
  </si>
  <si>
    <t>Obarčun po m3 podloge od tucanika za oba mostića 1 i 2.</t>
  </si>
  <si>
    <t>Obračun po m3 temeljaobloge  za oba mostića 1 i 2.</t>
  </si>
  <si>
    <t>Nabava, doprema i izrada kamenog nabačaja z uponjake lomljnim kamenomkrupnoće  30-40 cm (do dna mora) pod utjecajem plime i valova  (iz istog kamenoloma  koji je korišten za rekonstrukciju D-106 - nasip u moru).</t>
  </si>
  <si>
    <t>2.8. Uređenje obale oko novog  mostića 1 i mostića 2 - ukupno:</t>
  </si>
  <si>
    <t>2.9.</t>
  </si>
  <si>
    <t>ZASUNSKO OKNO  ZO-4, ZV 3</t>
  </si>
  <si>
    <t>Dodatni iskop na mjestu izvedbe okna (nakon rušenja postojećega) u kamenitom materijal (vjerojatno nasip prijelaza preko mora stabilizirani). Iskop sa obale (ceste), uz ručnu doradu opremom za opremom za razbijanje (pneumatski čekić), kategorija materijala A/B. Istovremeni utovar u kamion i odvoz na deponiju građ.otpada.</t>
  </si>
  <si>
    <t>Dobava, izrada, montaža i skidanje oplate za zidove zasunske komore i betonskog bloka s potrebnim podupiranjem i pripremom površine oplate (čišćenje i premaz) za lako odvajanje od betona kod demontaže. Oplata treba biti glatka od vodootporne šperploče .</t>
  </si>
  <si>
    <t>Dobava, izrada, montaža i skidanje oplate za ploču zasunske komore s potrebnim podupiranjem i skelom. Ostali uvjeti kao za oplatu zidova.</t>
  </si>
  <si>
    <t>Nabava i doprema betona klase C 8/10  i izrada podloge podne ploče komore. Uključeno potrebno poravnanje na projektiranu kotu.</t>
  </si>
  <si>
    <t>Nabava i doprema betona klase C 30/37 za  ploču dna, zidova komore i oslonca.  Cijenom obuhvaćena mehanička ugradba, njega i ispitivanje. Uključeni dodaci za agresivnu sredinu (morska sol).</t>
  </si>
  <si>
    <t>Nabava i doprema betona klase C 30/37 za gornju ploču komore. Cijenom obuhvaćena mehanička ugradba, njega i ispitivanje.Uključeni dodaci za agresivnu sredinu (morska sol).</t>
  </si>
  <si>
    <t>Napomena: gornju ploču uredno zagladiti, osobito oko poklopca, budući da je okno na izloženom mjestu u turističkom dijelu grada Paga.</t>
  </si>
  <si>
    <t>Nabava materijala i izrada unutrašnje hidroizolacije vodonepropusnom cement. žbukom. Žbuka s dodacima na bazi polimera ili dodaci za kristalizaciju osnovnog betona. Otpornost na utjecaj soli. Premaz četkom ili nanošenje kompresorom sve prema uputama isporučitelja dodataka.</t>
  </si>
  <si>
    <t xml:space="preserve">Slojeve nanosimo na dno i zidove okna i s donje strane pokrovne ploče. </t>
  </si>
  <si>
    <t>Nabava, doprema i izvedba vanjske hidroizolacije donje ploče i zidova (do vrha vanjske obloge). Materijal isključivo otporan na utjecaj soli.</t>
  </si>
  <si>
    <t>Napomena:Na vrhu zida izolaciju napraviti kraću 2-3 cm kako ne bi virila iznad obložnog zida od kamena.</t>
  </si>
  <si>
    <t xml:space="preserve">Nabava i doprema materijala i ugradnja ''vodene'' brtvene trake na bazi polivinil-klorida na vanjsku stranu spoja donje ploče okna sa zidovima za postizanje vodonepropusnosti spoja. Na uglovima zidova koristiti tipske elemente brtve ili spajanje u neporpusni spoj vrućim zrakom prema uputi proizvođača. Brtve se ugrađuju na prekid betoniranja i pričvršćuju za armaturu prije postupka betoniranja specijalnim kopčama od nehrđajućeg čelika. Radove izvesti prema uputama proizvođača materijala. Detalji prema izvedbenom projektu.  </t>
  </si>
  <si>
    <t>Nabava, doprema i izvedba obloge vertikalnih zidova kamenom u betonu d= 15 cm - izvodi se radi uklapanja okan u okoliš, budući da je okno na izloženom mjestu u turističkom dijelu grada Paga. Koristiti klesani kamen iz lokalnih kamenoloma, s ispunom reški cementnim mortom. Izrada u skladu s običajima na lokaciji grada Paga. Izvedbu povjeriti isključivo obučenim izvođačima za rad sa kamenom.</t>
  </si>
  <si>
    <t>Završna ploha u razini gornje betonske ploče, sa urednim završetkom rubova i kutova na lomovima.</t>
  </si>
  <si>
    <t>Obračun po m2 obloge vertiklanih zidova.</t>
  </si>
  <si>
    <t>Kompozitni poklopac 950x950 (svijetli otvor poklopca cca 760x760mm)</t>
  </si>
  <si>
    <t>Nabava, dobava  i ugradba ljestava od nehrđajućeg čelika (inox AISI 316, širine 45 cm s međusobnim razmakom 30 cm, odmaknute od zida min 18 cm, prečke s protukliznom površinom - perforirani lim). Uziđivanje odmah tokom betoniranja ili naknadno uz upotrebu sidrenih vijaka od nehrđajućeg čelika.</t>
  </si>
  <si>
    <t>Nabava, doprema prijenosnih aluminijskih ljestvi, koje omogućavaju sigurni oslonac na okno s vanjske strane - za potrebe pristupa na okno izvana na visinu 1m', kako se ne bi penjale neovlaštene osobe, budući da je okno na izloženom mjestu u turističkom dijelu grada Paga. Ljestve su predviđene za visinu od vrha otvora do vanskog terena. Nagazna ploha mora biti protuklizna. Potrebna duljina ljestvi je l=2,15 m, a širina gazišta 0,4 m. Ljestve će investitor morati donijeti iz svog spremišta prilikom pregleda okna ili sličnog zahvata.</t>
  </si>
  <si>
    <t xml:space="preserve">Obračun po komadu ljestvi. </t>
  </si>
  <si>
    <t>Prijenosne ljestve</t>
  </si>
  <si>
    <t>Nabava, doprema, izrada i ugradnja cijevi za odzračivanje, ventilacijske rešetke i zaštine mrežice protiv insekata, sve od nehrđajućeg čelika inox AISI 316 (zbog utjecaja soli). Cijev Ø200mm (PVC, PEHD - zbog soli), dužine 450mm, nagib cijevi prema van cca 2%. Unutrašnja ventilacijska rešetka dimenzija 300x300mm usidrena vijcima na zid. Ispod rešetke prema zidu, preko otvora cijevi staviti mrežicu s okom 2 mm protiv insekata. Postavljanje u dijagonalno suprotan kut, priv vrhu zbog udara valova.</t>
  </si>
  <si>
    <t>Obračun komplet za ventilacijsku cijev, ventilacijsku rešetku i mrežicu po komadu ventilacije.</t>
  </si>
  <si>
    <t>Nabava, dovoz i nasipavanje građevinske jame oko upornjaka sitnim kamenim materijalom 0-63mm u slojevim 30-40 cm s lakim nabijanjem (da se ne ošteti upornjak postojećeg i novog mosta).</t>
  </si>
  <si>
    <r>
      <t>Obračun po m</t>
    </r>
    <r>
      <rPr>
        <vertAlign val="superscript"/>
        <sz val="10"/>
        <rFont val="Arial"/>
        <family val="2"/>
      </rPr>
      <t>3</t>
    </r>
    <r>
      <rPr>
        <sz val="10"/>
        <rFont val="Arial"/>
        <family val="2"/>
      </rPr>
      <t xml:space="preserve"> ugrađenog nasipa.</t>
    </r>
  </si>
  <si>
    <t>Uređenje površine terena oko okna u sklopu  završnih radova oko novog i starog betonskog kanala (poravnanje, čišćenje, popločenje, kameni nasip).</t>
  </si>
  <si>
    <t xml:space="preserve">2.9.  Zasunsko okno  ZO4-ZV3  – ukupno : </t>
  </si>
  <si>
    <t>2.10.</t>
  </si>
  <si>
    <t xml:space="preserve"> Zaštita HT_EKI_KK instalacije na prijelazu preko mora donice 2b</t>
  </si>
  <si>
    <t>Napomena: Radovi iskopa i zatrpavanja uz postojeća okna i u postojećem betonskom kanlau, uzradove u stavkama 2.1. Demontaža i rušenje. Radove izvoditi isključivo uz prisustvo predstavnika HT-T-coma.</t>
  </si>
  <si>
    <t>Podnošenje zahtjeva za iskolčenje (mikrolokaciju) trase podzemne EKI zahtjevom na Hrvatski telekom te izvođenje iskolčenja na terenu. Zahtjev podnosi izvođač prije početka radova (prema uvjetima gradnje).</t>
  </si>
  <si>
    <t xml:space="preserve">Otkrivanje trase postojećeg EKI_KK  na trasi  kod postojećih okana uz mostić 1 i 2. , uz nadzor odgovornih osoba nadležnog operatera. Tijekom iskopa osobitu pozornost posvetiti da ne dođe do oštećenja instalacija.                  </t>
  </si>
  <si>
    <t>Skraćivanje postojećeg kabela (zavija prema mostu), te zbrinjavanje viška kabela na propisan način. Izvodi isključivo ovlašteni izvođač.</t>
  </si>
  <si>
    <t>Obračun komplet za dvije lokacije.</t>
  </si>
  <si>
    <t>Nabava, doprema i spajanje kabela odgovarajućim spojnicama. Radove izvodi isključivo ovlašteni izvođač.</t>
  </si>
  <si>
    <t>Obračun komplet za postojeće kabele na dva mostića.</t>
  </si>
  <si>
    <t xml:space="preserve">Podupiranje kabela u fazi izvođenja radova na priključnom oknu. </t>
  </si>
  <si>
    <t>Uključen sav potreban materijal i rad za privremeno podupiranje, te demontaža i uklanjanje podupirača.</t>
  </si>
  <si>
    <t>Obračun po m' .</t>
  </si>
  <si>
    <t>Nabava i doprema cijevi od poliestera GRP DN 272/19mm (za naknadno provlačenje instalacije EKI_KK), te ugradnja s ovjesom na novu konstrukciju betonskog kanala i uporišta. Upotrijebiti cijev za utiskivanje SN 320.000, de=272mm, e=19mm, zbog uticaja mora i sunca.</t>
  </si>
  <si>
    <t>Obračun po m' cijevi.</t>
  </si>
  <si>
    <t>Nabava, doprema i izrada te montaža ovjesa cijevi na novu konstrukciju i upornjake oblikovanog ležišta od inoh AISI316 nehrđajućeg ili pocinčanog čelika (debljina 20 mm, širina 200mm, dužina cca 2000MM. Uključeno usidrenje na mjestu oslonca.</t>
  </si>
  <si>
    <t>Uključen radionički nacrt, te potrebno zavarivanje ili pocinčavanje.</t>
  </si>
  <si>
    <t>Obračun o komadu ovjesa.</t>
  </si>
  <si>
    <t>Nabava, doprema i ugradnja cijevi u betonske zidiće na završetku kanala za prolaz EKI_KK kabela (PVC cijevi Dv= 160-200mm, dužine 20 cm, te kroz zid zasunakog okna dužine 40 cm (prlaz kroz zid i oblogu od kamena).</t>
  </si>
  <si>
    <t xml:space="preserve"> l=20 cm</t>
  </si>
  <si>
    <t>l=40 cm</t>
  </si>
  <si>
    <t>Nabava , doprema i ugradnja ''Z''- brtve na prijelaz sa poliesterske cijevi na betonski zid za zatvaranje otvira oko ugrađenih kabela u GRP cijev.</t>
  </si>
  <si>
    <t>profil cijevi GRP de=272mm</t>
  </si>
  <si>
    <t>Snimanje izvedenog stanja, kartiranje i dostava nadležnom HT-T-comu.</t>
  </si>
  <si>
    <t>Provedba stručnog nadzora od strane nadležnog operatera (sukladno uvjetima HAKOM-a).</t>
  </si>
  <si>
    <t>2.10. Zaštita HT_EKI_KK instalacije na prijelazu preko mora donice 2b</t>
  </si>
  <si>
    <t>2. DIONICA 2b  - opetovanje:</t>
  </si>
  <si>
    <t>…...............................................</t>
  </si>
  <si>
    <t>2.7. Uređenje obale (pješačka staza i  pojas do mora)-ukupno:</t>
  </si>
  <si>
    <t xml:space="preserve">2.9.  Zasunsko okno ZO4-ZV3   – ukupno: </t>
  </si>
  <si>
    <t>3.1.6. Montažni radovi</t>
  </si>
  <si>
    <t>3.1.5. Bravarski radovi</t>
  </si>
  <si>
    <t>3.1.4. Zidarski i ostali radovi</t>
  </si>
  <si>
    <t>3.1.3. Betonski i armirački radovi</t>
  </si>
  <si>
    <t>3.1.2. Tesarski radovi</t>
  </si>
  <si>
    <t>3.1.1. Zemljani radovi</t>
  </si>
  <si>
    <t>OPETOVANJE (ČVOR 2)</t>
  </si>
  <si>
    <t>3.1.6. Montažni radovi - ukupno:</t>
  </si>
  <si>
    <t>3.1.6.4. Ostali radovi - ukupno:</t>
  </si>
  <si>
    <t>3.1.6.3. Cijevni razvod od ductila GGG 40 - ukupno:</t>
  </si>
  <si>
    <t>3.1.6.2. Armatura - ukupno:</t>
  </si>
  <si>
    <t>3.1.6.1. Instrumenti - ukupno:</t>
  </si>
  <si>
    <t>3.1.6</t>
  </si>
  <si>
    <t>Obračun komplet za 5 okna.</t>
  </si>
  <si>
    <r>
      <t>Zatrpavanje građevinskih jame napravljenih prilikom uklanjanja postojećih zasunskih okna PZO 1, PZO 2, PZO 3, PZO 4. Zatrpavanje materijalom iz iskopa (probrani, sitniji do 100 mm)  te po potrebi dovoz šljunčanog materijala. Zbijanje na 20 MN/m</t>
    </r>
    <r>
      <rPr>
        <vertAlign val="superscript"/>
        <sz val="10"/>
        <rFont val="Arial"/>
        <family val="2"/>
      </rPr>
      <t xml:space="preserve">2 </t>
    </r>
    <r>
      <rPr>
        <sz val="10"/>
        <rFont val="Arial"/>
        <family val="2"/>
      </rPr>
      <t>do kote uređenog terena.</t>
    </r>
  </si>
  <si>
    <r>
      <t>Tlocrtne površine okna cca 2-10 m</t>
    </r>
    <r>
      <rPr>
        <vertAlign val="superscript"/>
        <sz val="10"/>
        <rFont val="Arial"/>
        <family val="2"/>
      </rPr>
      <t>2</t>
    </r>
    <r>
      <rPr>
        <sz val="10"/>
        <rFont val="Arial"/>
        <family val="2"/>
      </rPr>
      <t>, visine cca 2 m. Uključen utovar u vozilo i odvoz na depopniju građevinskog otpada s istovarom.</t>
    </r>
  </si>
  <si>
    <t>Razbijanje postojećih okna od armiranog betona  (PZO 1, PZO 2, PZO 3, PZO 4)</t>
  </si>
  <si>
    <t>Demontaža postojećih fazonskih komada i armature u postojećim zasunskim oknima PZO 1, PZO 2, PZO 3, PZO 4 te transport i skladištenje prema dogovoru s investitorom.</t>
  </si>
  <si>
    <t>Ispuštanje vode iz fazona i armatura na postojećim zasunskim oknima PZO 1, PZO 2, PZO 3, PZO 4.</t>
  </si>
  <si>
    <t>Obračun po komadu gazišta.</t>
  </si>
  <si>
    <t>Nabava, doprema i ugradnja GRP gazišta iznad kanala za oborinsku odvodnju. Gazište je tlocrtnih dimenzija 50x110 cm.</t>
  </si>
  <si>
    <t>Nabava, doprema i montaža cijevi za oborinsku odvonju krova zasunske komore. Odvodne cijevi su od plastificiranog aluminija. Sve otporno na utjecaj morske soli.</t>
  </si>
  <si>
    <t>Nabava, doprema i ugradnja pokrovnog lima na zidiću krova. Pokrovni lim je od plastificiranog aluminija. Sve otporno na utjecaj morske soli.</t>
  </si>
  <si>
    <t>Obračun po m` cijevi za odzraku.</t>
  </si>
  <si>
    <t>Nabava, doprema i ugradnja cijevi za odzraku Φ 200 mm od nehrđajućeg čelika AISI 316 L. U stavku su uključeni svi spojni elementi za montažu, obradu prodora  i mrežica za spriječavanje ulaz insekata. Sve otporno na utjecaj morske soli.</t>
  </si>
  <si>
    <t>Obračun po m` betonske kanalice.</t>
  </si>
  <si>
    <t>Nabava, doprema i montaža betonskih kanalica oko zasunske komore.</t>
  </si>
  <si>
    <t>Obračun po m` zaštitne ograde.</t>
  </si>
  <si>
    <t>Nabava doprema i montaža zaštitne vanjske ograde od nehrđajućeg čelika AISI 316 L. Visina ograde iznosi 100 cm, površina ograde matirana. Sve otporno na utjecaj morske soli.</t>
  </si>
  <si>
    <t>Obračun po komadu čeličnog oslonca.</t>
  </si>
  <si>
    <t>Nabava, doprema i montaža čeličnih oslonaca unutar zasunske komore. Duljina konzole oslonca je 80 cm. Sve otporno na utjecaj morske soli.</t>
  </si>
  <si>
    <t>Obračun po m` cjevovoda.</t>
  </si>
  <si>
    <t xml:space="preserve"> - uključene u cijenu cijevi (nabava, doprema, deponiranje, ugradnja...)</t>
  </si>
  <si>
    <t>elektrofuzijske spojnice - 10 bara</t>
  </si>
  <si>
    <t>Stavkom obuhvaćen cijevni, spojni i ostali materijal i rad potreban za polaganje i spajanje cijevi.</t>
  </si>
  <si>
    <t>Nabava, doprema, deponiranje i montaža cjevovoda oborinske odvodnje od PEHD materijala, profila Dv 315, SDR 17 za tlak od 10 bar. Cijevi u svemu proizvedene prema HRN EN 12201-1:2011, HRN EN 12201-5:2011, HRN EN 12201-3:2012, HRN EN 12201-4:2012, HRN EN 12201-2:2013, HRN EN 12201-7:2014. Polaganje cjevovoda izvan rova po terenu, spajanje cijevi s pripadajućim elektrofuzijskim spojnicama, te zaštita cijevi mehaničkom zaštitom. Cijev mora ležati na terenu jednoliko cijelom dužinom.</t>
  </si>
  <si>
    <t>Priključak projektiranog cjevovoda DUCTIL DN 250 na postojeći azbestcementni cjevovod Dv 250.</t>
  </si>
  <si>
    <t>Priključak projektiranog cjevovoda DUCTIL DN 300 na postojeći fazonski komad u zasunskom oknu PZO 5.</t>
  </si>
  <si>
    <t>Radovi priključenja projektiranog cjevovoda na postojeći. U stavku uključen sav rad zatvaranja zasuna, ispuštanja vode, presjecanje postojećeg cjevovoda, te ispiranje i dezinfekcija obuhvaćene dionice postojećeg  vodovoda. Priključak novog cjevovoda prilagoditi stanju postojećeg cjevovoda na terenu.</t>
  </si>
  <si>
    <t>MMK komad 45°, DN 250, za priključak projektiranog cjevovoda DUCTIL DN 250 na postojeći azbest-cementni cjevovod Dv 250. Potrebno je provjeriti stvarnu poziciju postojeće cijevi te prema potrebi odabrati luk odgovarajućeg kuta skretanja.</t>
  </si>
  <si>
    <t>MK komad 30°, DN 250</t>
  </si>
  <si>
    <t>MMQ, DN 250</t>
  </si>
  <si>
    <t xml:space="preserve">Nabava, dobava i ugradnja vodovodnih cijevi od centrifugalnog nodularnog lijeva (ductile) sa naglavkom i ravnim krajem prema EN 545/2010, iznutra obložene cementnim mortom, vanjska izolacija od cink-aluminij legure (u odnosu 85% Zn – 15% Al) u minimalnom nanosu od 400 g/m² s dodatnim epoksidnim slojem, odnosno sve prema EN 545/2010. Spoj tip TYTON ili STANDARD uključivo gumene brtve od EPDM.. Nastavno na aneks D.2.2. norme EN 545/2010 ponuditelj mora priložiti Potvrdu o nanošenju legure (koja je specificirana u troškovniku) izdana od ovlaštene certifikacijske kuće u svrhu vanjske zaštite cijevi kojom se potvrđuje trajna učinkovitost vanjske obloge legure cink – aluminij. Ponuditelj mora dostaviti potvrdu izdanu od ovlaštene certifikacijske kuće da se kod nanošenja cementne obloge koristi isključivo pitka voda, a sve prema Europskoj direktivi 98/83/CE i da je cement u skladu s normom EN 197-1
</t>
  </si>
  <si>
    <t>3.1.6.4.</t>
  </si>
  <si>
    <t>3.1.6.3. Cijevni razvod iz ductila GGG 40 - ukupno:</t>
  </si>
  <si>
    <t>EU komad, DN 250</t>
  </si>
  <si>
    <t>7.3.</t>
  </si>
  <si>
    <t>F komad, duljina prema stanju na terenu</t>
  </si>
  <si>
    <t>7.2.</t>
  </si>
  <si>
    <t>Q komad, DN 250, b=350 mm</t>
  </si>
  <si>
    <t>Fazonski komadi predviđeni za spajanje projektiranog cjevovoda DUCTIL DN 250 na postojeće zasunsko okno PZO 5.</t>
  </si>
  <si>
    <t>FFR komad 250/150, L=300 mm</t>
  </si>
  <si>
    <t>FFR komad 300/250, L=300 mm</t>
  </si>
  <si>
    <t>T komad 250/50, L=700 mm, h=275 mm</t>
  </si>
  <si>
    <t>4.3.</t>
  </si>
  <si>
    <t>T komad 250/100, L=700 mm, h=275 mm</t>
  </si>
  <si>
    <t>T komad 250/250, L=700 mm, h=350 mm</t>
  </si>
  <si>
    <t>FF komad, DN 150, L=500 mm</t>
  </si>
  <si>
    <t>FF komad, DN 150, L=600 mm</t>
  </si>
  <si>
    <t>FF komad, DN 250, L=200 mm</t>
  </si>
  <si>
    <t>FF komad, DN 250, L=600 mm</t>
  </si>
  <si>
    <t>FF komad, DN 250, L=1000 mm</t>
  </si>
  <si>
    <r>
      <t>FFG komad (s zidnom prirubnicom), DN 250, L=900 mm (L</t>
    </r>
    <r>
      <rPr>
        <b/>
        <vertAlign val="subscript"/>
        <sz val="10"/>
        <rFont val="Arial"/>
        <family val="2"/>
      </rPr>
      <t>1</t>
    </r>
    <r>
      <rPr>
        <b/>
        <sz val="10"/>
        <rFont val="Arial"/>
        <family val="2"/>
      </rPr>
      <t>=450 mm, L</t>
    </r>
    <r>
      <rPr>
        <b/>
        <vertAlign val="subscript"/>
        <sz val="10"/>
        <rFont val="Arial"/>
        <family val="2"/>
      </rPr>
      <t>2</t>
    </r>
    <r>
      <rPr>
        <b/>
        <sz val="10"/>
        <rFont val="Arial"/>
        <family val="2"/>
      </rPr>
      <t>=450 mm)</t>
    </r>
  </si>
  <si>
    <r>
      <t xml:space="preserve">Svi predviđeni fazonski komadi za čvor 2 su </t>
    </r>
    <r>
      <rPr>
        <b/>
        <sz val="10"/>
        <rFont val="Arial"/>
        <family val="2"/>
      </rPr>
      <t>PN 16.</t>
    </r>
  </si>
  <si>
    <t xml:space="preserve"> - norma za fazonske komade iz nodularnog lijeva GGG 40 je EN 545 (ISO 2531) 
- antikorozivna zaštita fazonskih komada iz nodularnog lijeva GGG 40 je iznutra epoksidni sloj (EP-P) sukladno normi DIN 3476 te izvana epoksidni sloj (EP-P) sukladno normi DIN 30677-2, tzv. plastificirani fazonski komadi
- prirubnice iz nodularnog lijeva GGG 40 prema normi EN 1092, PN 16</t>
  </si>
  <si>
    <t>3.1.6.3.</t>
  </si>
  <si>
    <t>Mehanička spojnica (prijelazni komad s naglavkom i prirubnicom), DN 250</t>
  </si>
  <si>
    <t>9.1.</t>
  </si>
  <si>
    <t>Prije naručivanja mehaničke spojnice obavezno provjeriti stvarne dimenzije postojeće cijevi te provjeriti kompatibilnost postojeće cijevi s mehaničkom spojnicom.</t>
  </si>
  <si>
    <t>Univerzalna mehanička spojnica (prijelazni komad) s fikserima protiv izvlačenja cijevi ,naglavkom na oba kraja, namijenjena za prijelaz s projektiranog cjevovoda od nodularnog lijeva, profila DN 250 na postojeći azbest cementni cjevovod Dv 250.</t>
  </si>
  <si>
    <t>Za mehaničku spojnicu priložiti:
- certifikat o stalnosti svojstava izdanu od ovlaštene institucije u RH, izjavu o svojstvima, te zdravstveni certifikat izdan od ovlaštene institucije u RH za EPDM brtvu i tijelo spojnice u dodiru s vodom
- DVGW certifikat za EPDM brtvu kojim se potvrđuje da je EPDM brtva proizvedena u traženim  mehaničkim svojstvima koji osiguravaju dugi vijek eksploatacije
- GSK certifikat kojim se potvrđuje da je zaštitni premaz izveden elektrostatskim postupkom nanošenja zaštitnog sloja čime je osigurana tražena debljina zaštitnog sloja od minimalno 250 mikrona i dugi vijek eksploatacije u vodi bez mogućnosti odvajanja zaštitnog sloja od tijela spojnice, a time i od pojave korozije</t>
  </si>
  <si>
    <t>- spojnice moraju biti isporučene sa higijenskom zaštitnom kapom koja omogućuje da spojnica do trenutka ugradnje bude zaštićena od blata i prljavštine
- zaštitni premaz mora biti minimalne debljine 250 mikrona
- EPDM brtva mora biti izrađena prema normi EN 681-1</t>
  </si>
  <si>
    <t>Materijal izrade:
- vijci od nehrđajućeg čelika, prekriveni teflonom za zaštitu od hladnog zavara
- brtveni prsten mora biti izrađen iz segmenata čime se omogućava idealno prianjanje brtve i uz ovalne cijevi 
- fikseri  od nehrđajućeg čelika razmješteni po cijelom obodu brtvenog prstena, te se po potrebi mora omogućiti njihovo odvajanje od steznog prstena i ponovno montiranje</t>
  </si>
  <si>
    <t>Osnovne tehničke karakteristike:
- univerzalna mehanička spojnica s fikserima protiv izvlačenja cijevi i naglavcima sa obje strane, namijenjena za međusobno spajanje cijevi različitog materijala (poput PE, PVC, duktil, azbestcement itd.) i sličnog vanjskog promjera
- mora biti omogućeno spajanje cijevi pod kutom od 8 stupnjeva po kraju spojnice</t>
  </si>
  <si>
    <t>Mehanička spojnica (prijelazni komad s naglavkom na oba kraja) za priključak na postojeći cjevovod</t>
  </si>
  <si>
    <t>DN 150, L=130 mm, PN 16</t>
  </si>
  <si>
    <t>8.2.</t>
  </si>
  <si>
    <t>DN 250, L=145 mm, PN 16</t>
  </si>
  <si>
    <t>8.1.</t>
  </si>
  <si>
    <t>DN 100, L=190 mm, PN 16</t>
  </si>
  <si>
    <t>DN 150, L=210 mm, PN 16</t>
  </si>
  <si>
    <t>DN 250, L=250 mm, PN 16</t>
  </si>
  <si>
    <t>Materijal izrade:
- kućište: nodularni lijev EN-JS1030 (GGG 40)
- poklopac: nodularni lijev EN-JS1030 (GGG 40)
- zatvarač: nodularni lijev EN-JS1030 (GGG 40) - zatvarač u cijelosti vulkaniziran gumom EPDM s anti - bakterijskim higijenskim certifikatom prema DVGW - W720 
- vreteno: nehrđajući čelik 1.4021
- matica vretena: mjed
- plastični klizni prsteni u brtvenici
- antikorozivna zaštita - površinska zaštita iznutra i izvana: epoksidni premaz, debljine zaštitnog sloja min. 250 µm 
- boja: plava, RAL 5005
- priključne prirubnice sukladno normi EN 1092, DI, tip 23, PN 16
-  završno ispitivanje: tlak i funkcija prema EN 12266</t>
  </si>
  <si>
    <t>Osnovne tehničke karakteristike:
- sa elastičnim dosjedom sukladno normi EN 1074 
- kratke izvedbe sukladno normi EN 558-1, osnovne serije 14 (DIN 3202, F4)
- brtvljenje vretena pomoću 3 O-prstena
- ne zahtijeva održavanje s niskim okretnim momentima i garancijom od 2 500 ciklusa otvaranja/zatvaranja kod punog radnog tlaka od 16 bar prema EN 1074-2
 -mogućnost zamjene brtvenice dok se zasun nalazi pod punim radnim tlakom prema EN 1074-2
 - zatvarač vođen po cijeloj dužini, plastične vodilice klina
- pogonski element: ručno kolo</t>
  </si>
  <si>
    <t>Ravni zasun sa ručnim kolom (kratki) za pitku vodu</t>
  </si>
  <si>
    <t>Osnovne tehničke karakteristike elektromotornog pogona:
- vlastita automatika za samostalni rad
- višeokretni elektro pogon (regulacijskog tipa)
- dimenzioniran za regulacijski rad:    S4 -25 %
- napajanje:           400 VAC, 3f
- tip izlaznog priključka:       B1
- priključna prirubnica:        F 10
- napajanje grijača u sklopnom prostoru:  230 VAC, 1f
- temperaturno područje:       - 25°C do + 60°C
- zaštita od korozije: C5-M, sa debljinom zaštitnog sloja 200 µm, sukladno normi EN ISO 12944-2
- boja:             siva
- granični prekidač momenta:      dva prekidača
- granični prekidač položaja:      dva prekidača
- sa redukcijskim sklopom za davač položaja
- termička zaštita u namotaju motora
- treptajni davač za indikaciju rada
- stupanj mehaničke zaštite:      IP 68
- elektronski davač položaja:      RWG 4-20 mA, 24 VDC 2-žično</t>
  </si>
  <si>
    <t xml:space="preserve">Materijal izrade:
- materijal tijela: nodularni lijev  EN-JS 1030 (GGG 40)
- materijal diska: nodularni lijev  EN-JS 1030 (GGG 40)
- materijal osovine: nehrđajući čelik 1.4021 (AISI 420)
- profilni brtveni prsten: EPDM
- O - prsten: EPDM
- spojni vijci: nehrđajući čelik A4-70
- priključne prirubnice B bušene prema EN 1092- 2, PN 16, DI, tip 21
- ugradbena dužina - sukladno EN 558-1, serija 14 (DIN 3202, F4)
-učvrsni prsten: nodularni lijev EN-JS 1030 (GGG-40)
</t>
  </si>
  <si>
    <t>DN 150, L=400 mm,  PN 16</t>
  </si>
  <si>
    <t>Materijal izrade:
- materijal kućišta – nodularni lijev EN-JS 1030 (GGG 40)
- zatvarač- nodularni lijev EN-JS 1030 (GGG-40) obložen EPDM
-spojni vijci od nehrđajućeg čelika A2, DIN ISO 3506)</t>
  </si>
  <si>
    <t>Osnovne tehničke karakteristike:
- primjena za pitku vodu 
- za horizontalnu ugradnju
- izrađen sukladno normi EN 12334 ili jednakovrijednoj
- ugradbena dužina: sukladno EN 558-1, ser. 48 (DIN 3202 F6)
- priključne prirubnice sukladno normi EN 1092-2, GI, tip 21 ili jednakovrijednoj, za nazivni tlak PN 16
- antikorozivna zaštita: izvana - EP-P epoxy (250 µm)iznutra - EP-P epoxy (250 µm)
-dozvoljena radna temperatura 50 °C</t>
  </si>
  <si>
    <t>Nepovratni ventil s klapnom (upravljan polugom i utegom)</t>
  </si>
  <si>
    <t>Osnovne tehničke karakteristike:
- hvatač nečistoća s poklopcem s gornje strane
- za horizontalnu ugradnju
- prilikom servisiranja zahtijeva skidanje samo gornjeg poklopca
- priključne prirubnice bušene prema EN 1092 - 2, PN 16
- ugradbena duljina sukladno EN 558-1
- isporuka sa zaštitom od onečišćenja prema EN 12351
- antikorozivna zaštita: izvana – EP-P epoxy (250 µm) iznutra – EP-P epoxy (250 µm)</t>
  </si>
  <si>
    <t>DN 100, h=380 mm,  PN 16</t>
  </si>
  <si>
    <t>- antikorozivna zaštita: izvana i iznutra epoxy premaz, min. debljine premaza 250 µm
- priključne prirubnice sukladno normi EN 1092, PN 16
- završno ispitivanje: tlak i funkcija prema EN 12266
- mogućnost dogradnje sklopa za ograničenje brzine evakuiranja zraka
- maksimalna radna temperatura 50 °C</t>
  </si>
  <si>
    <t>DN 150, L=300 mm,  PN 16</t>
  </si>
  <si>
    <t xml:space="preserve">Materijal izrade:
-materijal kučišta pretvarača – aluminijski obojen posebnim epoxidom
-kučište antikorozivno zaštićeno izvana i iznutra epoxy premazom
- unutrašnji dio mjerača koji je u dodiru s mjernim medijem: obloga od poliuretana/EPDM/poliamida sa atestom za pitku vodu
- priključne prirubnice od nehrđajućeg čelika EN 1.4404, oznake sukladno normi HRN EN 
10027-2 ili jednakovrijednoj, s rasporedom rupa prema normi EN 1092 ili jednakovrijednoj, za nazivni tlak PN 16 </t>
  </si>
  <si>
    <t xml:space="preserve"> analogni izlaz: 4 - 20 mA, HART protokol, galvanski odvojen
- digitalni izlazi: min. 1 × impulsni i 1× statusni, galvanski odvojeni
- dozvoljena temp. medija: min. 0 do 70°C
- dozvoljena temp. okoline: min. -20 do 50°C
- min. potrebna ravna dionica prije mjerača protoka:  5xDu
- min. potrebna ravna dionica nakon mjerača protoka:  3xDu
- sigurnosni zahtjevi za mjernu, upravljačku i laboratorijsku električnu opremu sukladno normi EN 61010-1 ili jednakovrijednoj
- elektromagnetska kompatibilnost (EMC), emisija i zahtjevi otpornosti sukladno normi EN 61326 iIli jednakovrijednoj</t>
  </si>
  <si>
    <t xml:space="preserve">Osnovne tehničke karakteristike:
- za horizontalnu ugradnju
- mikroprocesorske izvedbe
- preciznost mjerenja: ±0,5% od očitane vrijednosti (ili preciznije)
- napajanje - 24 VDC
- sučelje: LCD zaslon za prikaz protoka i indikaciju greške, s tipkama za parametriziranje
- mogućnost rezanja malih protoka (Low Flow cut off)
- stupanj zaštite: min. IP 67
</t>
  </si>
  <si>
    <t>DN 150, L=480 mm, h=681 mm  PN 16</t>
  </si>
  <si>
    <t>Dimenzije prirubnica sukladno EN 1092-2, DI, serija 21 PN 16.</t>
  </si>
  <si>
    <r>
      <t xml:space="preserve">Svi armaturni komadi za čvor 2 predviđeni su </t>
    </r>
    <r>
      <rPr>
        <b/>
        <sz val="10"/>
        <rFont val="Arial"/>
        <family val="2"/>
      </rPr>
      <t>PN 16</t>
    </r>
    <r>
      <rPr>
        <sz val="10"/>
        <rFont val="Arial"/>
        <family val="2"/>
      </rPr>
      <t>.</t>
    </r>
  </si>
  <si>
    <t>3.1.6.2.</t>
  </si>
  <si>
    <t>Mjerač vodljivosti DN 50, PN 16</t>
  </si>
  <si>
    <r>
      <t>Senzor induktivne provodljivosti primjenjiv za mjerenje koncentracija kiselina i baza,praćenje kvalitete kemijskih proizvoda u cijevima, razdvajanje faza u mješavinama. 
- visoka kemijska otpornost materijala koji su u dodiru za medijem.
- raspon mjerenja 2</t>
    </r>
    <r>
      <rPr>
        <sz val="10"/>
        <rFont val="Calibri"/>
        <family val="2"/>
      </rPr>
      <t>μ</t>
    </r>
    <r>
      <rPr>
        <sz val="10"/>
        <rFont val="Arial"/>
        <family val="2"/>
      </rPr>
      <t xml:space="preserve">S/cm do 2000 mS/cm.
- veliki otvor senzora koji nije podložan skupljanju nečistoća.
- dozvoljena radna temperatura u rasponu od -20 °C do 180 °C
- frekvencija mjerenja 2 kHz
Senzor mora biti potpuno uronjen u medij, otvor senzora mora biti postavljen tako da je usmjeren u smjer toka medija. Optimalna pozicija senzora je u osi cijevi. Uključena prirubnica i spojni elementi, transmiter i ostali elementi mjernog sustava.
Senzor namontirati na T komad DN 250/50.
</t>
    </r>
  </si>
  <si>
    <t xml:space="preserve">Mjerač vodljivosti </t>
  </si>
  <si>
    <t>3.1.6.1.</t>
  </si>
  <si>
    <t>3.1.5. Bravarski radovi - ukupno:</t>
  </si>
  <si>
    <t>3.1.5.</t>
  </si>
  <si>
    <t>3.1.4. Zidarski i ostali radovi - Ukupno:</t>
  </si>
  <si>
    <t>Nabava, doprema, izrada i postavljanje termožbuke u sloju od 2 cm na ne zakopanim vanjskim dijelovima zida zasunske komore i unutrašnjim dijelovima zida ulaza u zasunsku komoru.</t>
  </si>
  <si>
    <t>Nabava i doprema materijala i ugradnja ''vodene'' brtvene trake na bazi polivinil-klorida na vanjsku stranu spoja donje ploče okna sa zidovima za postizanje vodonepropusnosti spoja. Na uglovima zidova koristiti tipske elemente brtve ili spajanje u neporpusni spoj vrućim zrakom prema uputi proizvođača. Brtve se ugrađuju na prekid betoniranja i pričvršćuju za armaturu prije postupka betoniranja specijalnim kopčama od nehrđajućeg čelika. Radove izvesti prema uputama proizvođača materijala.</t>
  </si>
  <si>
    <t xml:space="preserve">Dobava i postava polimerne membrane za hidroizoliranje krova zasunske komore. Izvodi se iz sintetičke folije na bazi mekog PVC-a za mali hidrostatski pritisak i otpornost prema soli, UV stabilna.
Hidroizolacija se ugrađuje sa svim dodatnim elementima istog sustava specificiranim od strane proizvođača materijala.
Uključena i prirprema površine za postavljanje hidroizolacije i obrada svih prodora uključujući cijevi, gromobran, pilote i sl.., te obrada kutova i spojeva zidova i ploča. Radove izvesti prema uputama proizvođača materijala. Svi proizvodi u sustavu trebaju biti kompatibilni. </t>
  </si>
  <si>
    <t xml:space="preserve">Čepićasta drenažna traka-zaštita hidroizolacije zidova, gornje i donje ploče </t>
  </si>
  <si>
    <t xml:space="preserve">Tekuća membrana se ugrađuje četkom, valjkom , gleterom ili strojno na podlogu (cementna, opeka, pločice, metal, drvo...) i sa svim dodatnim elementima istog sustava specificiranim od strane proizvođača materijala. Zaštita membrane na vertikali sa HDPE čepastom membranom  (obračunato u drugoj stavci). 
Uključena obrada svih prodora uključujući cijevi, gromobransl.., te obrada kutova i spojeva zidova i ploča. Radove izvesti prema uputama proizvođača materijala. Svi proizvodi u sustavu trebaju biti kompatibilni. </t>
  </si>
  <si>
    <t xml:space="preserve">Dobava i postava horizontalne i vertikalne hidroizolacije zasunske komore. Izvodi se iz jednokomponentene elastomerne bitumenske tekuće membrane na vodenoj bazi, za mali hidrostatski pritisak i otpornost prema soli.
</t>
  </si>
  <si>
    <t>3.1.4.</t>
  </si>
  <si>
    <t>3.1.3. Betonski i armirački radovi - ukupno:</t>
  </si>
  <si>
    <r>
      <t>Obračun po m</t>
    </r>
    <r>
      <rPr>
        <vertAlign val="superscript"/>
        <sz val="10"/>
        <rFont val="Arial"/>
        <family val="2"/>
      </rPr>
      <t>3</t>
    </r>
    <r>
      <rPr>
        <sz val="10"/>
        <rFont val="Arial"/>
        <family val="2"/>
      </rPr>
      <t xml:space="preserve"> ugrađenog betona.</t>
    </r>
  </si>
  <si>
    <t>Nabava i doprema betona klase C 30/37 za obnovu postojeće betonske ograde nakon završetka radova te vraćanje ograde u prvobitno stanje. Cijenom obuhvaćena mehanička ugradba, njega i ispitivanje. Uključeni dodaci za agresivnu sredinu (morska sol).</t>
  </si>
  <si>
    <t>Nabava i doprema betona klase C 30/37 za potporni zid, stepenište i prilaz zasunskoj komori.  Cijenom obuhvaćena mehanička ugradba, njega i ispitivanje. Uključeni dodaci za agresivnu sredinu (morska sol).</t>
  </si>
  <si>
    <t>Nabava i doprema betona klase C 8/10  i izrada podloge podne ploče, betona oko oborinskog cjevovoda i betona za izradu kinete. Uključeno potrebno poravnanje na projektiranu kotu. Obavezno ostaviti otvor ( 30x30 cm tlocrtno) za drenažnu jamu za ocjeđivanje iz okna.</t>
  </si>
  <si>
    <t>3.1.3.</t>
  </si>
  <si>
    <t>3.1.2. Tesarski radovi - ukupno:</t>
  </si>
  <si>
    <t>Dobava, izrada, montaža i skidanje oplate za gornju ploču  s potrebnim podupiranjem i skelom, uključena i horizontalna oplata za vrata. Ostali uvjeti kao za oplatu zidova.</t>
  </si>
  <si>
    <t xml:space="preserve">Dobava, izrada, montaža i skidanje vertikalne oplate za potporni zid i stepenište s potrebnim podupiranjem i pripremom površine oplate (čišćenje i premaz) za lako odvajanje od betona kod demontaže. Oplata treba biti glatka od vodootporne šperploče. </t>
  </si>
  <si>
    <t xml:space="preserve">Dobava, izrada, montaža i skidanje vertikalne oplate za zidove, donju i gornju ploču te za beton oko oborinske cijevi s potrebnim podupiranjem i pripremom površine oplate (čišćenje i premaz) za lako odvajanje od betona kod demontaže. Oplata treba biti glatka od vodootporne šperploče. Uključena oplata za otvor za ocjeđivanje u ploči dna  (30x30 cm tlocrtno), otvor za vrata i za otvor za odzračnu cijev Φ200 mm. </t>
  </si>
  <si>
    <t>3.1.2.</t>
  </si>
  <si>
    <t>3.1.1. Zemljani radovi - ukupno:</t>
  </si>
  <si>
    <t>Obračun po m` betonske ograde.</t>
  </si>
  <si>
    <t>Prema potrebi rušenje postojeće betonske ograde, odlaganje na gradilišnu deponiju te transport na odlagalište građevinskog otpada.</t>
  </si>
  <si>
    <t>Odvoz zemljanog materijala iz iskopa. Stavka obuhvaća utovar u prijevozno sredstvo, prijevoz na udaljenost do 3 km, te istovar materijala na deponiju s uređenjem i poravnanjem istoga.</t>
  </si>
  <si>
    <r>
      <t>Zatrpavanje građevinske jame materijalom iz iskopa (probrani, sitniji do 100 mm). Zatrpavanje vršiti u slojevima s nabijanjem do zbijenosti Ms</t>
    </r>
    <r>
      <rPr>
        <sz val="10"/>
        <rFont val="Calibri"/>
        <family val="2"/>
      </rPr>
      <t>≥</t>
    </r>
    <r>
      <rPr>
        <sz val="10"/>
        <rFont val="Arial"/>
        <family val="2"/>
      </rPr>
      <t xml:space="preserve">20 </t>
    </r>
    <r>
      <rPr>
        <sz val="10"/>
        <rFont val="Arial"/>
        <family val="2"/>
      </rPr>
      <t>MN/m</t>
    </r>
    <r>
      <rPr>
        <vertAlign val="superscript"/>
        <sz val="10"/>
        <rFont val="Arial"/>
        <family val="2"/>
      </rPr>
      <t>2</t>
    </r>
    <r>
      <rPr>
        <sz val="10"/>
        <rFont val="Arial"/>
        <family val="2"/>
      </rPr>
      <t>. Paziti da se ne ošteti zaštita hidroizolacije od čepićaste folije. Uključen i nasip do kote uređenog terena.</t>
    </r>
  </si>
  <si>
    <r>
      <t>Široki iskop za okno u tl</t>
    </r>
    <r>
      <rPr>
        <sz val="10"/>
        <rFont val="Arial"/>
        <family val="2"/>
      </rPr>
      <t>u A i B kategorije</t>
    </r>
    <r>
      <rPr>
        <sz val="10"/>
        <color indexed="10"/>
        <rFont val="Arial"/>
        <family val="2"/>
      </rPr>
      <t>.</t>
    </r>
    <r>
      <rPr>
        <sz val="10"/>
        <rFont val="Arial"/>
        <family val="2"/>
      </rPr>
      <t xml:space="preserve"> Bočne strane iskopati s pokosom</t>
    </r>
    <r>
      <rPr>
        <sz val="10"/>
        <color indexed="10"/>
        <rFont val="Arial"/>
        <family val="2"/>
      </rPr>
      <t xml:space="preserve"> </t>
    </r>
    <r>
      <rPr>
        <sz val="10"/>
        <rFont val="Arial"/>
        <family val="2"/>
      </rPr>
      <t>3:1</t>
    </r>
    <r>
      <rPr>
        <sz val="10"/>
        <rFont val="Arial"/>
        <family val="2"/>
      </rPr>
      <t xml:space="preserve">. Uključeno produbljenje jame za  podložni beton. </t>
    </r>
  </si>
  <si>
    <t>3.1.1.</t>
  </si>
  <si>
    <t>Čvor 2</t>
  </si>
  <si>
    <t>DIONICA 3</t>
  </si>
  <si>
    <t>3.2.5. Ostali radovi</t>
  </si>
  <si>
    <t>3.2.4. Montažni radovi</t>
  </si>
  <si>
    <t>3.2.3. Betonski i armiranobetonski radovi</t>
  </si>
  <si>
    <t>3.2.2. Tesarski radovi</t>
  </si>
  <si>
    <t>3.2.1. Zemljani radovi</t>
  </si>
  <si>
    <t>3.2. CJEVOVOD OPETOVANJE</t>
  </si>
  <si>
    <t>3.2.5. Ostali radovi – ukupno:</t>
  </si>
  <si>
    <t>Zaštita rova cjevovoda na trasi paralelno sa postojećom fekalnom kanalizacijom (od stacionaže 1+948,58 do 2+363,19). Izvedba obloge geomembrane debljine 1,5 mm sa poprečnom oblogom na početku i na kraju rova. Uključena nabava, doprema krojenje i spajanje.</t>
  </si>
  <si>
    <t>Nabava, dobava i postavljanje trake za upozorenje za oznaku položaja postojeće fekalne kanalizacije.</t>
  </si>
  <si>
    <r>
      <t>Obračun po m</t>
    </r>
    <r>
      <rPr>
        <vertAlign val="superscript"/>
        <sz val="10"/>
        <rFont val="Arial"/>
        <family val="2"/>
      </rPr>
      <t>2</t>
    </r>
    <r>
      <rPr>
        <sz val="10"/>
        <rFont val="Arial"/>
        <family val="2"/>
      </rPr>
      <t xml:space="preserve"> obnovljenog asfaltnog kolnika za rov.</t>
    </r>
  </si>
  <si>
    <t>Nabava, izrada i ugradnja habajućeg sloja od asfalt-betona AC-11 surf na betonski nosivi sloj debljine minimalno 4 cm u uvaljanom stanju. Širina habajućeg sloja asfalta odgovara širini jednog voznog traka.</t>
  </si>
  <si>
    <t>Obnova asfalta lokalne ceste L 63211 i nerazvrstane ceste u Ulici braće Andrijića (stacionaža od 1+948,58 do 2+365,20).</t>
  </si>
  <si>
    <r>
      <t>Obračun po m</t>
    </r>
    <r>
      <rPr>
        <vertAlign val="superscript"/>
        <sz val="10"/>
        <rFont val="Arial"/>
        <family val="2"/>
      </rPr>
      <t>2</t>
    </r>
    <r>
      <rPr>
        <sz val="10"/>
        <rFont val="Arial"/>
        <family val="2"/>
      </rPr>
      <t xml:space="preserve"> obnovljene betonske podloge.</t>
    </r>
  </si>
  <si>
    <t>Nabava, izvedba, ugradnja, njega i ispitivanje sloja betona minimalne debljine 10 cm, beton klase C 16/20. Širina nosivog sloja jednaka je projektiranoj širini rova uvećana za 0,5 m sa svake strane rova.</t>
  </si>
  <si>
    <t>Obnova nosive betonske podloge lokalne ceste L 63211 i nerazvrstane ceste u Ulici braće Andrijića (stacionaža od 1+948,58 do 2+365,20).</t>
  </si>
  <si>
    <t>3.2.5.</t>
  </si>
  <si>
    <t>3.2.4.  Montažni radovi – ukupno:</t>
  </si>
  <si>
    <t>Prespajanje projektiranog vodovoda DUCTIL DN 300  na projektirani vodovod DUCTIL DN 300 obuhvaćen zasebnim projektom</t>
  </si>
  <si>
    <t>Uključen sav potreban materijal i rad.</t>
  </si>
  <si>
    <t>Prespajane projektiranog cjevovoda  na postojeći cjevovode sa svim radovima zatvaranja zasuna, ispuštanja vode, presjecanje postojećeg cjevovoda, te ispiranje i dezinfekcija obuhvaćene dionice postojećeg  vodovoda.</t>
  </si>
  <si>
    <t>Uključeno ispiranje i dezinfekcija čvora 2.</t>
  </si>
  <si>
    <t>Uključeno i tlačno ispitivanje čvora 2.</t>
  </si>
  <si>
    <t>Maksimalni radni tlak iznosi cca 20 bar i može se javiti u najnižim dionicama vodovoda. Na dionici vodovoda kod čvora 2 maksimalni radni tlak iznosi cca 12 bar. Ispitni tlak iznosi do 25 bar, a proces ispitivanja prema izvedbenom projektu.</t>
  </si>
  <si>
    <t>Nabava, doprema i ugradnja zaštitne cijevi za naknadnu ugradnju svjetlovodnog kabela za nadzorno upravljački sustav.</t>
  </si>
  <si>
    <t>MK komad 45°, DN 300</t>
  </si>
  <si>
    <t>MMK komad 22°, DN 300</t>
  </si>
  <si>
    <t>MMK komad 30°, DN 300</t>
  </si>
  <si>
    <t>MMQ, DN 300</t>
  </si>
  <si>
    <t>Trasa vodovoda od stacionaže od 2+205,00 do 2+954,25.</t>
  </si>
  <si>
    <t>Trasa vodovoda pod mogućim utjecajem mora (od stacionaže 1+948,58 do 2+205,00).</t>
  </si>
  <si>
    <t>Vanjska zaštita:
Cijevi sa tvornički nanešenim PE-U omotačem. Ispitati na proboj 20 kV</t>
  </si>
  <si>
    <t>Nabava termoskupljućih manšeti za izolaciju spojeva cijevi na dionici cjevovoda uz postojeću fekalnu kanalizaciju (stacionaža od 1+948,58 do 2+363,19).</t>
  </si>
  <si>
    <t>Trasa vodovoda od stacionaže 2+205,00 do 2+954,25.</t>
  </si>
  <si>
    <t>Trasa vodovoda koja je pod mogućim utjecajem mora (stacionaža od 1+948,58 do  2+205,00).</t>
  </si>
  <si>
    <t>3.2.4.</t>
  </si>
  <si>
    <t>3.2.3.  Betonski i armiranobetonski radovi – ukupno:</t>
  </si>
  <si>
    <t>3.2.3.</t>
  </si>
  <si>
    <t>3.2.2.  Tesarski radovi – ukupno:</t>
  </si>
  <si>
    <t>3.2.2.</t>
  </si>
  <si>
    <t>3.2.1.  Zemljani radovi – ukupno:</t>
  </si>
  <si>
    <t>20.</t>
  </si>
  <si>
    <t>Obnova suhozida nakon izvođenja radova te vraćanje u prvobitno stanje prema tradiciji otoka Paga sukladno postojećim suhozidinama na lokaciji izgradnje.Uključena nabava i doprema kamena iz kamenoloma. Širina kao postojeći, ali ne uži od 60 cm.</t>
  </si>
  <si>
    <r>
      <t>Obračun po m</t>
    </r>
    <r>
      <rPr>
        <vertAlign val="superscript"/>
        <sz val="10"/>
        <rFont val="Arial"/>
        <family val="2"/>
      </rPr>
      <t>3</t>
    </r>
    <r>
      <rPr>
        <sz val="10"/>
        <rFont val="Arial"/>
        <family val="2"/>
      </rPr>
      <t xml:space="preserve"> drobljenca.</t>
    </r>
  </si>
  <si>
    <t>Nabava, doprema i ugradnja kamenog drobljenca za oblogu postojećih instalacija (HT EKI KK, fekalna kanalizacija, vodovod) na mjestima križanja s projektiranim vodvodom. Visina obloge je 30 cm iznad tjemena zaštitne cijevi instalacije.</t>
  </si>
  <si>
    <r>
      <t>Nabava, dovoz i ugradnja nosivog sloja kolnika od drobljenog kamena d</t>
    </r>
    <r>
      <rPr>
        <vertAlign val="subscript"/>
        <sz val="10"/>
        <rFont val="Arial"/>
        <family val="2"/>
      </rPr>
      <t>60</t>
    </r>
    <r>
      <rPr>
        <sz val="10"/>
        <rFont val="Arial"/>
        <family val="2"/>
      </rPr>
      <t>/d</t>
    </r>
    <r>
      <rPr>
        <vertAlign val="subscript"/>
        <sz val="10"/>
        <rFont val="Arial"/>
        <family val="2"/>
      </rPr>
      <t>90</t>
    </r>
    <r>
      <rPr>
        <sz val="10"/>
        <rFont val="Arial"/>
        <family val="2"/>
      </rPr>
      <t>&gt;9, d</t>
    </r>
    <r>
      <rPr>
        <vertAlign val="subscript"/>
        <sz val="10"/>
        <rFont val="Arial"/>
        <family val="2"/>
      </rPr>
      <t>max</t>
    </r>
    <r>
      <rPr>
        <sz val="10"/>
        <rFont val="Arial"/>
        <family val="2"/>
      </rPr>
      <t>=60 mm na trasi vodovoda u makadamskom kolniku  (stacionaža od 2+866,74 do 2+870,14). Ugradnja s nabijanjem u slojevima 30 cm, a završna nosivost i min Ms=80 MN/m</t>
    </r>
    <r>
      <rPr>
        <vertAlign val="superscript"/>
        <sz val="10"/>
        <rFont val="Arial"/>
        <family val="2"/>
      </rPr>
      <t>2</t>
    </r>
    <r>
      <rPr>
        <sz val="10"/>
        <rFont val="Arial"/>
        <family val="2"/>
      </rPr>
      <t>. Debljina nosivog sloja iznosi 35 cm.</t>
    </r>
  </si>
  <si>
    <t>Zatrpavanje rova cjevovoda izvodi se nakon polaganja i montaže cjevovoda. Prije samog početka obavezno pregledati cjevovod i ustanoviti da slučajno nema nekih tehničkih oštećenja.</t>
  </si>
  <si>
    <r>
      <t>Zatrpavanje rova cjevovoda usitnjenim materijalom iz iskopa (iznad obloge oko cijevi) na trasi vodovoda u makadamskom kolniku (stacionaža od 2+866,74 do 2+870,14). Za zatrpavanje koristiti usitnjeni materijal iz iskopa u kojem ne smije biti pojedinačnog kamena većeg od 100 mm. Nabijanje do zbijenosti 35 MN/m</t>
    </r>
    <r>
      <rPr>
        <vertAlign val="superscript"/>
        <sz val="10"/>
        <rFont val="Arial"/>
        <family val="2"/>
      </rPr>
      <t>2</t>
    </r>
    <r>
      <rPr>
        <sz val="10"/>
        <rFont val="Arial"/>
        <family val="2"/>
      </rPr>
      <t>. Zatrpavanje vršiti u slojevima 30 cm uz lako mehaničko nabijanje.</t>
    </r>
  </si>
  <si>
    <t>Zatrpavanje rova završnim slojem za zaštitu od erozije materijala u rovu (kamen, pokrovne ploče, busenovanje).</t>
  </si>
  <si>
    <r>
      <t>Nabava, dovoz i ugradnja donjeg nosivog sloja od tucanika krupnoće 0/63mm na trasi kroz lokalnu cestu L 63211 i nerazvrstanu cestu u Ulici braće Andrijića (stacionaža od 1+948,58 do 2+365,20) s asfaltnim kolnikom. Ugradnja tucanika s nabijanjem, debljina sloja iznosi 30 cm, a završna nosivost ispod konstrukcije kolnika min Ms=80 MN/m</t>
    </r>
    <r>
      <rPr>
        <vertAlign val="superscript"/>
        <sz val="10"/>
        <rFont val="Arial"/>
        <family val="2"/>
      </rPr>
      <t>2</t>
    </r>
    <r>
      <rPr>
        <sz val="10"/>
        <rFont val="Arial"/>
        <family val="2"/>
      </rPr>
      <t>.</t>
    </r>
  </si>
  <si>
    <r>
      <t>Nabava, dovoz i ugradnja tucanika krupnoće 0/63mm na trasi kroz lokalnu cestu L 63211 i nerazvrstanu cestu u Ulici braće Andrijića (stacionaža od 1+948,58 do 2+365,20) s asfaltnim kolnikom. Ugradnja tucanika iznad obloge oko cijevi s nabijanjem u slojevima 30 cm, do zbijenosti min Ms=35 MN/m</t>
    </r>
    <r>
      <rPr>
        <vertAlign val="superscript"/>
        <sz val="10"/>
        <rFont val="Arial"/>
        <family val="2"/>
      </rPr>
      <t>2</t>
    </r>
    <r>
      <rPr>
        <sz val="10"/>
        <rFont val="Arial"/>
        <family val="2"/>
      </rPr>
      <t>.</t>
    </r>
  </si>
  <si>
    <t>Nabava, doprema i ugradnja kamenog drobljenca za izradu obloge cjevovoda od  DUCTIL cijevi profila DN 300. Drobljenac se mora dobro sabiti i biti od neagresivnog kemijskog sastava. Obloga se postavlja na posteljicu te oko cijevi i do visine 30 cm iznad tjemena cijevi. Rad obuhvaća: dobavu, dopremu, razvoz, ubacivanje, razastiranje i nabijanje rastresitog materijala.</t>
  </si>
  <si>
    <t>Iskop u tlu razreda A i B kategorije na križanju trase vodovoda sa postojećim instalacijama (EKI KK, vodovod, fekalna kanalizacija).</t>
  </si>
  <si>
    <t>Rad na iskopu izvodi se s direktnim utovarom u kamion i odvozom prema stavci 19.</t>
  </si>
  <si>
    <t xml:space="preserve">Iskop rova za cjevovod u koridoru lokalne ceste  L 63211 i nerazvrstane ceste u Ulici braće Andrijića (stacionaža od 1+948,58 do 2+365,20)  u tlu razreda A i B kategorije. Širina dna rova 90 cm s nagibom bočnih stranica iskopa do 10:1 prema stanju na terenu, na dubini do 2,35 m'. </t>
  </si>
  <si>
    <t>Iskop rova za cjevovod u tlu razreda A i B kategorije širine dna rova 90 cm s nagibom bočnih stranica iskopa do 5:1 prema stanju na terenu, na dubini do 2,7 m'. Dionica od stac. 2+365,20 do 2+954,25.</t>
  </si>
  <si>
    <t>Demontaža suhozida na mjestima križanja s vodovodom prije iskopa rova. Kamen premjestiti na sigurnu udaljenost od rova. Stacionaža od 2+470,84 do 2+954,25.</t>
  </si>
  <si>
    <r>
      <t>Obračun po m</t>
    </r>
    <r>
      <rPr>
        <vertAlign val="superscript"/>
        <sz val="10"/>
        <rFont val="Arial"/>
        <family val="2"/>
      </rPr>
      <t>2</t>
    </r>
    <r>
      <rPr>
        <sz val="10"/>
        <rFont val="Arial"/>
        <family val="2"/>
      </rPr>
      <t xml:space="preserve"> skinutog gornjeg nosivog sloja.</t>
    </r>
  </si>
  <si>
    <t>Raskopavanje postojeće površine gornjeg nosivog sloja od betona. U stavku uključen odvoz na deponiju građevinskog otpada. Uključeno raskopavanje betona za zasunska okna. Širina raskopavanja nosivog sloja odgovara projektiranoj širini rova uvećanoj za 0,5 m s obje strane rova.</t>
  </si>
  <si>
    <t>Raskopavanje postojeće asfaltne površine nerazvrstane ceste u Ulici braće Andrijića (stacionaža od 1+948,58 do 2+365,20). U stavku uključen odvoz na deponiju građevinskog otpada. Skidanje-profrezavanje starog habajućeg sloja asfalta po čitavoj jednoj voznoj traci uvećano za 10 m prije početka rova i nakon završetka rova. Uključen i odvoz na deponiju građevinskog otpada.</t>
  </si>
  <si>
    <t>Strojno rezanje asfalta lokalne ceste L 63211 i nerazvrstane ceste u Ulici braće Andrijića (stacionaža od 1+948,58 do 2+365,20). Rezanje obostrano u odnosu na rov piljenjem pravolinijski za debljinu asfaltnog zastora.  Zasijecanje zastora u širini koja je jednaka projektiranoj širini rova uvećana za 0,5 m sa svake strane rova. Uključeno rezanje asfalta za zasunska okna.</t>
  </si>
  <si>
    <t>3.2.1.</t>
  </si>
  <si>
    <t>DUCTIL DN 300, cca L= 1006 m'</t>
  </si>
  <si>
    <t>3.3.2. Zasunsko okno ZO 10</t>
  </si>
  <si>
    <t>3.3.1. Zasunsko okno ZO 9</t>
  </si>
  <si>
    <t>3.3.2.6. Oprema</t>
  </si>
  <si>
    <t>3.3.2.5. Bravarski radovi</t>
  </si>
  <si>
    <t>3.3.2.4. Zidarski i ostali radovi</t>
  </si>
  <si>
    <t>3.3.2.3. Betonski i armirački radovi</t>
  </si>
  <si>
    <t>3.3.2.2. Tesarski radovi</t>
  </si>
  <si>
    <t>3.3.2.1. Zemljani radovi</t>
  </si>
  <si>
    <t>OPETOVANJE (ZASUNSKO OKNO ZO 10)</t>
  </si>
  <si>
    <t>3.3.2.</t>
  </si>
  <si>
    <t>3.3.2.6. Oprema - ukupno:</t>
  </si>
  <si>
    <t>3.5.</t>
  </si>
  <si>
    <t>FFK 45° komad</t>
  </si>
  <si>
    <t>3.3.2.6.</t>
  </si>
  <si>
    <t>3.3.2.5. Bravarski radovi - ukupno:</t>
  </si>
  <si>
    <t>3.3.2.5.</t>
  </si>
  <si>
    <t>3.3.2.4. Zidarski i ostali radovi - Ukupno:</t>
  </si>
  <si>
    <t xml:space="preserve">Dobava i postava horizontalne i vertikalne hidroizolacije zasunske komore. Izvodi se iz jednokomponentene elastomerne bitumenske tekuće membrane na vodenoj bazi, za mali hidrostatski pritisak i otpornost prema soli.
Tekuća membrana se ugrađuje četkom, valjkom , gleterom ili strojno na podlogu (cementna, opeka, pločice, metal, drvo...) i sa svim dodatnim elementima istog sustava specificiranim od strane proizvođača materijala. Zaštita membrane na vertikali sa HDPE čepastom membranom  (obračunato u drugoj stavci). 
Uključena obrada svih prodora uključujući cijevi, gromobran i sl.., te obrada kutova i spojeva zidova i ploča. Radove izvesti prema uputama proizvođača materijala. Svi proizvodi u sustavu trebaju biti kompatibilni. </t>
  </si>
  <si>
    <t>3.3.2.4.</t>
  </si>
  <si>
    <t>3.3.2.3. Betonski i armirački radovi - ukupno:</t>
  </si>
  <si>
    <t>Nabava i doprema betona klase C 8/10  i izrada podloge podne ploče. Uključeno potrebno poravnanje na projektiranu kotu. Obavezno ostaviti otvor ( 40x40 cm tlocrtno) za drenažni otvor za ocjeđivanje iz okna.</t>
  </si>
  <si>
    <t>3.3.2.3.</t>
  </si>
  <si>
    <t>3.3.2.2. Tesarski radovi - ukupno:</t>
  </si>
  <si>
    <t>3.3.2.2.</t>
  </si>
  <si>
    <t>3.3.2.1. Zemljani radovi - ukupno:</t>
  </si>
  <si>
    <r>
      <t>Zatrpavanje građevinske jame materijalom iz iskopa. Zatrpavanje vršiti u slojevima s nabijanjem do zbijenosti Ms</t>
    </r>
    <r>
      <rPr>
        <sz val="10"/>
        <rFont val="Calibri"/>
        <family val="2"/>
      </rPr>
      <t>≥</t>
    </r>
    <r>
      <rPr>
        <sz val="10"/>
        <rFont val="Arial"/>
        <family val="2"/>
      </rPr>
      <t>20 MN/m</t>
    </r>
    <r>
      <rPr>
        <vertAlign val="superscript"/>
        <sz val="10"/>
        <rFont val="Arial"/>
        <family val="2"/>
      </rPr>
      <t>2</t>
    </r>
    <r>
      <rPr>
        <sz val="10"/>
        <rFont val="Arial"/>
        <family val="2"/>
      </rPr>
      <t>. Paziti da se ne ošteti zaštita hidroizolacije od čepićaste folije. Uključen i nasip do kote uređenog terena.</t>
    </r>
  </si>
  <si>
    <t>Široki iskop za okno u tlu A i B kategorije. Bočne strane iskopati s pokosom 5:1. Uključeno produbljenje jame za podložni beton. Potrebno je osigurati pokos jame uz državnu cestu vertikalnom oplatom i podupiranjem.</t>
  </si>
  <si>
    <t>3.3.2.1.</t>
  </si>
  <si>
    <t>Zasunsko okno ZO 10 (1,90x2,55 m, H=2,70 m)</t>
  </si>
  <si>
    <t>3.3.1.6. Oprema</t>
  </si>
  <si>
    <t>3.3.1.5. Bravarski radovi</t>
  </si>
  <si>
    <t>3.3.1.4. Zidarski i ostali radovi</t>
  </si>
  <si>
    <t>3.3.1.3. Betonski i armirački radovi</t>
  </si>
  <si>
    <t>3.3.1.2. Tesarski radovi</t>
  </si>
  <si>
    <t>3.3.1.1. Zemljani radovi</t>
  </si>
  <si>
    <t>OPETOVANJE (ZASUNSKO OKNO ZO 9)</t>
  </si>
  <si>
    <t>3.3.1.</t>
  </si>
  <si>
    <t>3.3.1.6. Oprema - ukupno:</t>
  </si>
  <si>
    <t>FFK 30° komad</t>
  </si>
  <si>
    <t>FFR komad, 300/250, L=300 mm</t>
  </si>
  <si>
    <r>
      <t>FFG komad (s zidnom prirubnicom), DN 250, L=900 mm (L</t>
    </r>
    <r>
      <rPr>
        <vertAlign val="subscript"/>
        <sz val="10"/>
        <rFont val="Arial"/>
        <family val="2"/>
      </rPr>
      <t>1</t>
    </r>
    <r>
      <rPr>
        <sz val="10"/>
        <rFont val="Arial"/>
        <family val="2"/>
      </rPr>
      <t>=450 mm, L</t>
    </r>
    <r>
      <rPr>
        <vertAlign val="subscript"/>
        <sz val="10"/>
        <rFont val="Arial"/>
        <family val="2"/>
      </rPr>
      <t>2</t>
    </r>
    <r>
      <rPr>
        <sz val="10"/>
        <rFont val="Arial"/>
        <family val="2"/>
      </rPr>
      <t>=450 mm)</t>
    </r>
  </si>
  <si>
    <t>3.3.1.6.</t>
  </si>
  <si>
    <t>3.3.1.5. Bravarski radovi - ukupno:</t>
  </si>
  <si>
    <t>3.3.1.5.</t>
  </si>
  <si>
    <t>3.3.1.4. Zidarski i ostali radovi - Ukupno:</t>
  </si>
  <si>
    <t>3.3.1.4.</t>
  </si>
  <si>
    <t>3.3.1.3. Betonski i armirački radovi - ukupno:</t>
  </si>
  <si>
    <t>3.3.1.3.</t>
  </si>
  <si>
    <t>3.3.1.2. Tesarski radovi - ukupno:</t>
  </si>
  <si>
    <t xml:space="preserve">Dobava, izrada, montaža i skidanje vertikalne oplate za zidove,ulaz okna, donju i gornju ploču s potrebnim podupiranjem i pripremom površine oplate (čišćenje i premaz) za lako odvajanje od betona kod demontaže. Oplata treba biti glatka od vodootporne šperploče. Uključena oplata za otvor za  drenažu u ploči dna  (40x40 cm tlocrtno). </t>
  </si>
  <si>
    <t>3.3.1.2.</t>
  </si>
  <si>
    <t>3.3.1.1. Zemljani radovi - ukupno:</t>
  </si>
  <si>
    <r>
      <t>Nabava, doprema i zatrpavanje građevinske jame tucanikom 0/63mm. Zatrpavanje vršiti u slojevima s nabijanjem do zbijenosti Ms</t>
    </r>
    <r>
      <rPr>
        <sz val="10"/>
        <rFont val="Calibri"/>
        <family val="2"/>
      </rPr>
      <t>≥</t>
    </r>
    <r>
      <rPr>
        <sz val="10"/>
        <rFont val="Arial"/>
        <family val="2"/>
      </rPr>
      <t>40 MN/m</t>
    </r>
    <r>
      <rPr>
        <vertAlign val="superscript"/>
        <sz val="10"/>
        <rFont val="Arial"/>
        <family val="2"/>
      </rPr>
      <t>2</t>
    </r>
    <r>
      <rPr>
        <sz val="10"/>
        <rFont val="Arial"/>
        <family val="2"/>
      </rPr>
      <t>. Paziti da se ne ošteti zaštita hidroizolacije od čepićaste folije. Uključen i nasip do kote uređenog terena.</t>
    </r>
  </si>
  <si>
    <t xml:space="preserve">Široki iskop za okno u tlu A i B kategorije. Bočne strane iskopati s pokosom 5:1. Uključeno produbljenje jame za podložni beton. </t>
  </si>
  <si>
    <t>3.3.1.1.</t>
  </si>
  <si>
    <t>Zasunsko okno ZO 9 (1,90x2,00 m, H=2,70 m)</t>
  </si>
  <si>
    <t>UKUPNO:</t>
  </si>
  <si>
    <t>3.4. Iskop rova za el.kabel</t>
  </si>
  <si>
    <t>3.3. Zasunska okna</t>
  </si>
  <si>
    <t>3.2. Cjevovod</t>
  </si>
  <si>
    <t>3.1. Čvor 1</t>
  </si>
  <si>
    <t>OPETOVANJE DIONICA 3</t>
  </si>
  <si>
    <t>3.4. Iskop rova za el.kabel - ukupno:</t>
  </si>
  <si>
    <t>Obračun komplet, na dužini trase samostalnog rova i lokacije kod post.zgrade.</t>
  </si>
  <si>
    <t>Čišćenje i pranje svih površina izvođenja radova, osobito oko opločenja kod postojeće zgrade.</t>
  </si>
  <si>
    <t>m2</t>
  </si>
  <si>
    <t>Nabava, doprema i izvedba asfaltnog sloja debljine 6 cm kao završni sloj rova u zoni asfaltiranih površina.</t>
  </si>
  <si>
    <r>
      <t>Obračun po m</t>
    </r>
    <r>
      <rPr>
        <vertAlign val="superscript"/>
        <sz val="10"/>
        <rFont val="Arial"/>
        <family val="2"/>
      </rPr>
      <t>3</t>
    </r>
    <r>
      <rPr>
        <sz val="10"/>
        <rFont val="Arial"/>
        <family val="2"/>
      </rPr>
      <t xml:space="preserve"> .</t>
    </r>
  </si>
  <si>
    <t xml:space="preserve">Nabava, doprema i izvedba završnog sloja u rovu tucanikom 0-32mm debljine 40 cm s nabijanjem do Ms&gt;80 MN/m2. </t>
  </si>
  <si>
    <t>Udaljenost prijevoza 5 km</t>
  </si>
  <si>
    <r>
      <t>Obračun po m</t>
    </r>
    <r>
      <rPr>
        <vertAlign val="superscript"/>
        <sz val="10"/>
        <rFont val="Arial"/>
        <family val="2"/>
      </rPr>
      <t>3</t>
    </r>
    <r>
      <rPr>
        <sz val="10"/>
        <rFont val="Arial"/>
        <family val="2"/>
      </rPr>
      <t xml:space="preserve"> prevezenog materijala u sraslom stanju (koeficijent za obračun za stijenu VI. kategorije je 1,60).</t>
    </r>
  </si>
  <si>
    <t>Stavka obuhvaća utovar, prijevoz, istovar i grubo ravnanje deponije.</t>
  </si>
  <si>
    <t>Prijevoz viška kamenog materijala od iskopa.</t>
  </si>
  <si>
    <t>Vraćanje demontiranih ploča u zoni opločenja nakon zatrpavanja i stabilizacije zatrpanog rova. Rad izvesti na posteljici od pijeska, s nabijanjem, poravnanjem gornje plohe u ravnini postojeće i ispunom reški u skladu s postojećim opločenjem.</t>
  </si>
  <si>
    <t>Nabava, doprema i zatrpavanje ukupnog rova u zoni opločenja oko zgrade, s nabijanjem, da ne dođe do naknadnih slijeganja, pijeskom ili sitnim kamenim materijlaom 0-32mm.</t>
  </si>
  <si>
    <r>
      <t>Obračun po m</t>
    </r>
    <r>
      <rPr>
        <vertAlign val="superscript"/>
        <sz val="10"/>
        <rFont val="Arial"/>
        <family val="2"/>
      </rPr>
      <t>3</t>
    </r>
    <r>
      <rPr>
        <sz val="10"/>
        <rFont val="Arial"/>
        <family val="2"/>
      </rPr>
      <t xml:space="preserve"> ubačenog i razastrtog materijala u rovu u sabijenom stanju.</t>
    </r>
  </si>
  <si>
    <t>Nabava, doprema i ugradnja pijeska za podlogu i zatrpavanje rova s kabelom.</t>
  </si>
  <si>
    <t>Demontaža postojećih ploča opločenja oko zgrade potrebne min širine za iskop rova za spoj na ormarić. Radovi se moraju izvesti pažljivo bez oštećenja ploča, koje će se vratiti na završetku radova.</t>
  </si>
  <si>
    <t xml:space="preserve">4. </t>
  </si>
  <si>
    <t>Obračun komplet sav potreban rad, oprema i pomoćni materijal.</t>
  </si>
  <si>
    <t xml:space="preserve">Rad na izvedbi prokopa rova ispod postojećeg zidića probijanjem ispod zidiće bez demontaže zida uz potreban  pomoćni materijal (proturna cijev DN 200, betonska ili sl.). </t>
  </si>
  <si>
    <t>Iskop rova u stijeni A i B kategorije, širine rova 50 cm, na dubini 0,9m'. Trasa ide uz rub lokalnog puta.</t>
  </si>
  <si>
    <t>Geodetski radovi na iskolčenju osi rova.</t>
  </si>
  <si>
    <t>ISKOP ROVA ZA EL.KABEL</t>
  </si>
  <si>
    <t>MJERNO-REGULACIJSKA OKNA "ČVOR 1" I "ČVOR 2" - ELEKTROTEHNIČKI RADOVI</t>
  </si>
  <si>
    <t>Preambula</t>
  </si>
  <si>
    <t>U svim stavkama troškovnika predviđena je dobava, doprema, primopredaja materijala i opreme na gradilište, skladištenje i čuvanje, ugradnja i spajanje opreme, podešavanje rada opreme (uključujući parametriranje i programiranje), komplet s potrebnim spojnim, ovjesnim, brtvenim i pričvrsnim materijalom, sve do stupnja dovođenja u punu funkcionalnost i puštanja pod napon/u pogon.</t>
  </si>
  <si>
    <t xml:space="preserve">Izvođač elektro radova dužan je upoznati se sa svom tehničkom i projektnom dokumentacijom građevine, u postupku nuđenja tražiti sva pojašnjenja prije zaključivanja ponude, a u tijeku izvođenja uskladiti radove sa izvođačima ostalih instalacija. </t>
  </si>
  <si>
    <t>U svim stavkama obuhvatiti sav rad, glavni i pomoćni, uporabu lakih pokretnih skela i ljestava, sva potrebna podupiranja, sav unutrašnji transport i potrebnu zaštitu izvedenih radova.</t>
  </si>
  <si>
    <t xml:space="preserve">Rezanje kabela izvršiti na mjestu ugradnje, nakon izvršenih mjerenja stvarne dužine trase, te evidentirati upisom u građevinski dnevnik. Obvezno se pridržavati pravila obilježavanja kabelskih žila i kabela na oba kraja. U količinama su uključene dužine kabela ostavljene kao rezerva na mjestima priključivanja i u razdjelnicima. U jedinične cijene kabela uključiti i pripadajuće podžbukne i nadžbukne razvodne kutije s poklopcem. </t>
  </si>
  <si>
    <t xml:space="preserve">U svim stavkama ugradnje opreme uključeni su troškovi potrebnih građevinskih radova, poput 'šlicanja', izrada manjih prodora i zemljanih iskopa za postavljanje temelja i postolja elektro ormara, izrada niša, ugradnja i obzidavanje razdjelnika, te potrebna zaštita i osiguranje mjesta rada prilikom izvođenja i osiguranje gradilišta. </t>
  </si>
  <si>
    <t>U svim stavkama podrazumijevaju se sva potrebna čišćenja, kao i prikupljanje, odvoz i zbrinjavanje svog otpadnog i štetnog materijala kod ovlaštene osobe, a sve vanjske površine na kojima se izvodi polaganje kabela, odnosno gdje se vrši iskop i zatrpavanje kabelskih rovova, moraju se vratiti u početno stanje (poravnati prema niveleti okolnog terena), te višak materijala odvesti na odlagalište i propisno zbrinuti.</t>
  </si>
  <si>
    <t>Svi elektro razdjelnici moraju biti kompletno ožičeni, ispitani, atestirani i opremljeni jednopolnim shemama prema stvarno izvedenom stanju na plastificiranom A4 papiru smještenom u džepu za dokumentaciju.</t>
  </si>
  <si>
    <t>Radovi se moraju izvesti prema projektnoj dokumentaciji, propisima i normama za izvođenje instalacija, a ugraditi se smije samo tehnički ispravan elektroinstalacijski materijal u skladu s važećim HRN, uz dokaze o uporabljivosti prema Zakonu o gradnji (NN 153/13, 20/17, 39/19, 125/19) i Zakonu o građevnim proizvodima (NN 76/13, 30/14, 130/17, 39/19, 118/20).
Sva elektro oprema koja se ugrađuje mora zadovoljavati tehničke karakteristike i kvalitetu predviđenu projektom, mora imati valjane Isprave o sukladnosti, te upute za ugradnju i korištenje na hrvatskom jeziku, kao i osiguranu servisnu mrežu u Republici Hrvatskoj.</t>
  </si>
  <si>
    <t>MRO "ČVOR 1" - TROŠKOVNIK</t>
  </si>
  <si>
    <t>4.2.1.</t>
  </si>
  <si>
    <t>Priključak na NN mrežu</t>
  </si>
  <si>
    <t>4.2.1.1.</t>
  </si>
  <si>
    <t>Nabava, isporuka, polaganje i spajanje glavnog voda izvedenog NYY-J 3×6 mm2.</t>
  </si>
  <si>
    <t>m</t>
  </si>
  <si>
    <t>4.2.1.2.</t>
  </si>
  <si>
    <t>Nabava, isporuka i polaganje zaštitne cijevi PEHD Ø63 mm od samostojećeg priključno-mjernog ormarića do razdjelnika +RO. Gibljiva, dvoslojna i orebrena, za provlačenje glavnog voda u razdjelnik +RO.</t>
  </si>
  <si>
    <t>4.2.1.3.</t>
  </si>
  <si>
    <t>Nabava, isporuka i polaganje trake za upozorenje "POZOR - NN KABEL".</t>
  </si>
  <si>
    <t>4.2.1.4.</t>
  </si>
  <si>
    <t>Nabava i isporuka modularnog sustava za brtvljenje kabelskog prodora. Sustav za prolaz kabela je sastavljen od okrugle inox AISI 316 brtve (učvršćenje brtve pritezanjem) i EPDM brtvenih modula s listićima čijim se uklanjanjem otvor brtvenog modula prilagođava promjeru kabela, atestiran za podzemnu ugradnju, vodotijesnosnost IP68 do 0,3 bar i plinotijesnost do 0,3 bar:</t>
  </si>
  <si>
    <t>4.2.1.4.1.</t>
  </si>
  <si>
    <t>- brtva Ø100mm s modulom za uvod energetskog kabela.
Specifikacija kabelskog voda:
1 × NAYY-J 3×6 mm² (~ Ø15-18 mm)
Ostalo popuniti modulima za naknadno brtvljenje po potrebi.</t>
  </si>
  <si>
    <t>4.2.2.</t>
  </si>
  <si>
    <t>Razdjelnik okna +RO</t>
  </si>
  <si>
    <t xml:space="preserve">Nabava, isporuka i ugradnja elektro razdjelnika oznake +RO, s ugrađenom sljedećom opremom: </t>
  </si>
  <si>
    <t>- dvokrilni metalni plastificirani ormar za montažu na zid, u zaštiti IP55, visoke mehaničke čvrstoće s otpornošću na udarce IK10, otporan na kemikalije, UV zračenje i koroziju, dim. 1000×1000×300 (v×š×d), s montažnom pločom i ostalim montažnim sitnim materijalom, 1 kom.</t>
  </si>
  <si>
    <t>- ugradnja ograničavala strujnog opterećenja (isporuka HEP)</t>
  </si>
  <si>
    <t>-  kombinirani odvodnik struje munje i prenapona tip 1+2, 1P + N, Iimp = 12.5 kA L/N 6.25 A.s, In = 25 kA L/N, s modulom za signalizaciju stanja, 1 kom.</t>
  </si>
  <si>
    <t>- učinski rastavljač-osigurač, 1P + N, 230 V 50 Hz, Icm = 5 kA, 1 kom.</t>
  </si>
  <si>
    <t>- glavna rastavna sklopka za nužni isklop za ugradnju na vrata, 400V, 3p, 25A, IP65, s pomoćnim kontaktima, 1 kom.</t>
  </si>
  <si>
    <t>- strujna zaštitna sklopka AC klasa, 2p, 25A, 300mA, s pom. kontaktom 1×C/O, 1 kom.</t>
  </si>
  <si>
    <t>- voltmetar, 0-300V, 96 × 96 mm, zakret kazaljke 90°, klasa točnosti 1.5, 1 kom.</t>
  </si>
  <si>
    <t>- relej za nadziranje redoslijeda i prisutnosti faza, 200V, 5 A, 4×C/O, 1 kom.</t>
  </si>
  <si>
    <t>- minijaturni automatski prekidač 10kA, B6A, 1p, 5 kom.</t>
  </si>
  <si>
    <t>- minijaturni automatski prekidač 10kA, B10A, 1p, 1 kom.</t>
  </si>
  <si>
    <t>- minijaturni automatski prekidač 10kA, C16A, 1p, 1 kom.</t>
  </si>
  <si>
    <t>- minijaturni automatski prekidač 10kA, DC16A, 2p, 1 kom.</t>
  </si>
  <si>
    <t>- kombinirana zaštitna sklopka AC klasa, 1p+N, 10A, 30mA, 1 kom.</t>
  </si>
  <si>
    <t>- redna stezaljka 6mm², jednostruka, s modulom za ugradnju cilindričnog osigurača 20×5mm, napona 500V, nazivna struja 6,3A, 36 kom.</t>
  </si>
  <si>
    <t>- cilindrični osigurač, T-karakteristike, nazivna struja 0.5 A, 20×5 mm, 18 kom.</t>
  </si>
  <si>
    <t>- cilindrični osigurač, T-karakteristike, nazivna struja 1 A, 20×5 mm, 14 kom.</t>
  </si>
  <si>
    <t>- cilindrični osigurač, T-karakteristike, nazivna struja 2 A, 20×5 mm, 8 kom.</t>
  </si>
  <si>
    <t>- termostat, za grijač, 250V, 2A, 0...60°C, 1NC, 1 kom.</t>
  </si>
  <si>
    <t>- termostat, za ventilaciju, 250V, 2A, 0...60°C, 1NO, 1 kom.</t>
  </si>
  <si>
    <t>- higrostat za regulaciju vlage, 40-90% rF, 230V, 1CO, 1 kom.</t>
  </si>
  <si>
    <t>- FC svjetiljka s prekidačem za ugradnju u razdjelnik, 230VAC, 10W, sa servisnom šuko utičnicom 250VAC, 16A, 1 kom.</t>
  </si>
  <si>
    <t>- otpornički grijač, 230VAC, 100W, 1 kom.</t>
  </si>
  <si>
    <t>- ventilator, s rešetkastim poklopcem i filterom, IP54, 230V, 50/60Hz, 70W, 1 kom.</t>
  </si>
  <si>
    <t>- motorski zaštitni prekidač, 1f, 230V, 1.6-2.5A (uskladiti s elektromotornim pogonom ventila), AC-3, s termomagnetskom  zaštitnom jedinicom i pomoćnim kontaktima NO+NC, 2 kom.</t>
  </si>
  <si>
    <t>- hermetička olovna baterija, 24 VDC, 12Ah, 1 kom.</t>
  </si>
  <si>
    <t>- stabilizirani ispravljač, nazivni ulazni napon 120/230V AC, nazivni izlazni napon 24V DC, nazivna izlazna struja 10A, 1 kom.</t>
  </si>
  <si>
    <t>- besprekidni izvor napajanja: Uin=24VDC, Uout=22-25.5VDC (korak 0,5VDC), Iout=0-15ADC, s izvodom za akumulatorske baterije, 1 kom.</t>
  </si>
  <si>
    <t>- mjerni pretvornik, 0-36VDC/(0)4-20mA, 24VDC, 1 kom.</t>
  </si>
  <si>
    <t>- utični relej s podnožjem, 230V, 6 A, 4×C/O, s RC modulom, 1 kom.</t>
  </si>
  <si>
    <t>- utični relej s podnožjem, 24VDC, 6 A, 4×C/O, sa zaštitnim diodnim modulom, 25 kom.</t>
  </si>
  <si>
    <t xml:space="preserve">- komunikacijski bežični GPRS 2G router industrijske izvedbe, min. sljedećih karakteristika:
     • napon napajanja 24 VDC
     • 1 × RS232 port
     • slot za SIM karticu
     • GSM/GPRS (min. class 10) 850/900/1800/1900 MHz
     • SMS i PDU način prijenos podataka
     • TCP server/klijent, UDP, ICMP, DNS, HTTP, FTP, SMTP, POP3
     • FR, HR, EFR i AMR glasnovni kodeci
     • radna temp. okoline min. raspon -20°C do +65°C
     • sa priborom za montažu na standardnu DIN šinu
     • CE, R&amp;TTE, GCF, FCC, PTCRB i IC certificiran, u skladu s EN 61000-6-2, EN 61000-6-4, te EN 301489-1 i EN 301489-7
Pripremljen za telemetrijski prijenos, zajedno s vanjskom antenom, pripadajućim kabelom i konektorima, 1 kom.
</t>
  </si>
  <si>
    <t>- grafički operatorski panel s 7" dodirnim zaslonom u boji, ethernet priključkom, 24VDC napajanjem, sa svom pričvrsnom opremom i kabelom za spoj na PLC, 1 kom.</t>
  </si>
  <si>
    <t>- nenadgledani ethernet pretvornik, 5 × RJ45 10/100 Mbit/s, 24VDC, 1 kom.</t>
  </si>
  <si>
    <r>
      <t>- kompaktni PLC uređaj s integriranim ulazima/izlazima, proširiv sa do 7 dodatnih komunikacijskih i ulazno/izlaznih modula, sljedećih min. karakteristika:
     • memorija: 20 kB korisničke memorije, 128 kB podatkovno logiranje
     • 20 digitalnih ulaza 24VDC sink/source od toga 12 brzih ulaza brzine minimalno 100kHz</t>
    </r>
    <r>
      <rPr>
        <sz val="9"/>
        <color indexed="10"/>
        <rFont val="Arial"/>
        <family val="2"/>
      </rPr>
      <t xml:space="preserve">
</t>
    </r>
    <r>
      <rPr>
        <sz val="9"/>
        <rFont val="Arial"/>
        <family val="2"/>
      </rPr>
      <t xml:space="preserve">     • 6 relejnih izlaza</t>
    </r>
    <r>
      <rPr>
        <sz val="9"/>
        <color indexed="53"/>
        <rFont val="Arial"/>
        <family val="2"/>
      </rPr>
      <t xml:space="preserve"> </t>
    </r>
    <r>
      <rPr>
        <sz val="9"/>
        <rFont val="Arial"/>
        <family val="2"/>
      </rPr>
      <t>24VDC, 2.5 A max.
     • 6 digitalnih izlaza 24VDC, od toga 3 pulsna izlaza brzine 100 kHz 
     • 10/100 Mbit/s ethernet RJ-45 priključak, podrška za Ethernet/IP i Modbus TCP/IP
     • RS-232C D-sub 9-pin priključak s podrškom za Modbus RTU
     • RS-232C/RS-485 8-pin mini DIN priključak s podrškom za Modbus RTU
     • integrirane funkcije: sat realnog vremena, PID kontroler, web server s e-mail funkcijom
     • mogućnost programiranja u programskim jezicima LAD, FBD, SCL
     • napon napajanja: 24 VDC
     • EMC kompatibilnost po standardima IEC 61000-4-2,3,5, Group 1, class A po CISPR 11
     • vibracije i udarci: 3g @ 10 - 500 Hz prema IEC 60068-2-6 i 30 g po IEC 60068-2-27
     • radna temperatura: -20°C do +60°C prema IEC 60068-2-1,2,14
     • relativna vlažnost: 5 do 95% prema IEC 60068-2-30</t>
    </r>
  </si>
  <si>
    <t>s dodatnim I/O modulima:</t>
  </si>
  <si>
    <t>- 16 digitalnih ulaznih signala 24 VDC, 1 kom.</t>
  </si>
  <si>
    <t>- 4 analogna ulazna signala 4-20 mA, 12-bitna rezolucija, 1 kom.</t>
  </si>
  <si>
    <t>- memorijski modul</t>
  </si>
  <si>
    <t>komplet (razdjelnik sa svom ugrađenom opremom, ispitan i atestiran)</t>
  </si>
  <si>
    <t>4.2.3.</t>
  </si>
  <si>
    <t>Mjerna oprema</t>
  </si>
  <si>
    <t>4.2.3.1.</t>
  </si>
  <si>
    <r>
      <t xml:space="preserve">Senzor tlaka s keramičkim osjetnikom sljedećih osnovnih tehničkih karakteristika: 
• procesni priključak: G1/2"
• kućište iz nehrđajućeg čelika: AISI 316L
• nominalno područje mjerenja:  0 ÷ 25 bara
• stupanj zaštite: IP 66 ili bolje
• napajanje: 24 V DC
• izlazni signal: 4-20mA
• mjerna greška: </t>
    </r>
    <r>
      <rPr>
        <sz val="9"/>
        <rFont val="Calibri"/>
        <family val="2"/>
      </rPr>
      <t xml:space="preserve">≤ </t>
    </r>
    <r>
      <rPr>
        <sz val="9"/>
        <rFont val="Arial"/>
        <family val="2"/>
      </rPr>
      <t>0,5%</t>
    </r>
  </si>
  <si>
    <t>4.2.4.</t>
  </si>
  <si>
    <t>Elektroinstalacija okna</t>
  </si>
  <si>
    <t>4.2.4.1.</t>
  </si>
  <si>
    <t>Nabava, isporuka i ugradnja perforiranih kabelskih polica od nehrđajućeg čelika, komplet sa zidnim konzolama i poklopcima.</t>
  </si>
  <si>
    <t>4.2.4.1.1.</t>
  </si>
  <si>
    <t>- dim. 100×60 mm, duljina 2 m</t>
  </si>
  <si>
    <t>4.2.4.1.2.</t>
  </si>
  <si>
    <t>- dim. 50×50 mm, duljine 2 m</t>
  </si>
  <si>
    <t>4.2.4.2.</t>
  </si>
  <si>
    <t>Nabava, isporuka i ugradnja ravnih elektroinstalacijskih plastičnih cijevi (PNT), otporne na pritisak, udarce i plamen (samogasive).</t>
  </si>
  <si>
    <t>4.2.4.2.1.</t>
  </si>
  <si>
    <t>- dim. vanjski promjer 20 mm</t>
  </si>
  <si>
    <t>4.2.4.2.2.</t>
  </si>
  <si>
    <t>- dim. vanjski promjer 25 mm</t>
  </si>
  <si>
    <t>4.2.4.3.</t>
  </si>
  <si>
    <t>Nabava, isporuka i ugradnja nadgradne vodotijesne svjetiljke, kućište izrađeno od lima, izvor svjetlosti LED ukupne snage do 26 W, širokosnopna optika, svjetlosnog toka min. 1200 lm, boje svjetlosti 4000 K, baterijski modul za autonimiju od 3h. Svjetiljka je dimenzija cca. 1200 x 100 x 85 mm, stupanj zaštite IP66, otpornost na udarce min IK03.</t>
  </si>
  <si>
    <t>4.2.4.4.</t>
  </si>
  <si>
    <t>Nabava, isporuka i ugradnja nadgradne vodotijesne svjetiljke, kućište izrađeno od lima, izvor svjetlosti LED ukupne snage do 26 W, širokosnopna optika, svjetlosnog toka min. 1200 lm, boje svjetlosti 4000 K. Svjetiljka je dimenzija cca. 1200 x 100 x 85 mm, stupanj zaštite IP66, otpornost na udarce min IK03.</t>
  </si>
  <si>
    <t>4.2.4.5.</t>
  </si>
  <si>
    <t>Nabava, isporuka i ugradnja nadgradne svjetiljke sigurnosne rasvjete, stupanj zaštite IP 65, snage 11W, aku modul 1.5h, 230V, 50Hz.</t>
  </si>
  <si>
    <t>4.2.4.6.</t>
  </si>
  <si>
    <t>Nabava, isporuka i ugradnja nadgradne instalacijske sklopke, u zaštiti IP44, 10A, 250V.</t>
  </si>
  <si>
    <t>4.2.4.7.</t>
  </si>
  <si>
    <t>Nabava, isporuka i ugradnja krajnje sklopke s beznaponskim kontaktom na ulazna vrata objekta, 24VDC, 1 NO.</t>
  </si>
  <si>
    <t>4.2.4.8.</t>
  </si>
  <si>
    <t xml:space="preserve">Nabava, isporuka, ugradnja i spajanje energetskog i signalnog kabela (od razdjelnika +RO do regulacijskog ventila RV01). </t>
  </si>
  <si>
    <t>4.2.4.8.1.</t>
  </si>
  <si>
    <t xml:space="preserve">- NYY-J 3×1.5 mm2 </t>
  </si>
  <si>
    <t>4.2.4.8.2.</t>
  </si>
  <si>
    <t>- YSLY 8×0.75 mm2</t>
  </si>
  <si>
    <t>4.2.4.9.</t>
  </si>
  <si>
    <t xml:space="preserve">Nabava, isporuka, ugradnja i spajanje energetskog i signalnog kabela (od razdjelnika +RO do regulacijskog ventila RV02). </t>
  </si>
  <si>
    <t>4.2.4.9.1.</t>
  </si>
  <si>
    <t>4.2.4.9.2.</t>
  </si>
  <si>
    <t>4.2.4.10.</t>
  </si>
  <si>
    <t xml:space="preserve">Nabava, isporuka, ugradnja i spajanje energetskog i signalnih kabela (od razdjelnika +RO do mjerača protoka FI01). </t>
  </si>
  <si>
    <t>4.2.4.10.1.</t>
  </si>
  <si>
    <t>4.2.4.10.2.</t>
  </si>
  <si>
    <t>4.2.4.10.3.</t>
  </si>
  <si>
    <t>- LiYCY 3×0.75 mm2</t>
  </si>
  <si>
    <t>4.2.4.11.</t>
  </si>
  <si>
    <t xml:space="preserve">Nabava, isporuka, ugradnja i spajanje energetskog i signalnih kabela (od razdjelnika +RO do mjerača protoka FI02). </t>
  </si>
  <si>
    <t>4.2.4.11.1.</t>
  </si>
  <si>
    <t>4.2.4.11.2.</t>
  </si>
  <si>
    <t>4.2.4.11.3.</t>
  </si>
  <si>
    <t>4.2.4.12.</t>
  </si>
  <si>
    <t xml:space="preserve">Nabava, isporuka, ugradnja i spajanje signalnog kabela (od razdjelnika +RO do mjernog pretvornika tlaka PT01). </t>
  </si>
  <si>
    <t>4.2.4.12.1.</t>
  </si>
  <si>
    <t>4.2.4.13.</t>
  </si>
  <si>
    <t xml:space="preserve">Nabava, isporuka, ugradnja i spajanje signalnog kabela (od razdjelnika +RO do mjernog pretvornika tlaka PT02). </t>
  </si>
  <si>
    <t>4.2.4.13.1.</t>
  </si>
  <si>
    <t>4.2.4.14.</t>
  </si>
  <si>
    <t xml:space="preserve">Nabava, isporuka, ugradnja i spajanje energetskih kabela (od razdjelnika +RO do elemenata opće potrošnje). </t>
  </si>
  <si>
    <t>4.2.4.14.1.</t>
  </si>
  <si>
    <t>- NYM-J 4×1.5 mm2 (za priključak rasvjete okna)</t>
  </si>
  <si>
    <t>- NYM-J 3×1.5 mm2 (za priključak sigurnosne rasvjete okna)</t>
  </si>
  <si>
    <t>4.2.4.14.2.</t>
  </si>
  <si>
    <t>- YSLY 3×0.75 mm2 (za signalni priključak krajnje sklopke ulaznih vrata)</t>
  </si>
  <si>
    <t>4.2.5.</t>
  </si>
  <si>
    <t>Uzemljenje i izjednačenje potencijala</t>
  </si>
  <si>
    <t>4.2.5.1.</t>
  </si>
  <si>
    <t>Nabava, isporuka i ugradnja V4A inox trake 30×3.5 mm, za polaganje sječimice oko objekta u obliku prstena.</t>
  </si>
  <si>
    <t>4.2.5.2.</t>
  </si>
  <si>
    <t>Nabava, isporuka i ugradnja V4A inox trake 30×3.5 mm, za polaganje, za polaganje sječimice u toku betoniranja temeljne ploče.</t>
  </si>
  <si>
    <t>4.2.5.3.</t>
  </si>
  <si>
    <t>Nabava, isporuka i ugradnja V4A inox trake 30×3.5 mm (za izradu izvoda: zaštitne sabirnice PE razdjelnika +RO, zaštitne sabirnice za izjednačenje potencijala, za spoj prstenastog i temeljniog uzemljivača).</t>
  </si>
  <si>
    <t>4.2.5.4.</t>
  </si>
  <si>
    <t>Nabava, isporuka i ugradnja spojnica za okrugle i plosnate vodiče za izradu izvoda: zaštitne sabirnice PE razdjelnika +RO, zaštitne sabirnice za izjednačenje potencijala, za spoj prstenastog i temeljniog uzemljivača):</t>
  </si>
  <si>
    <t>4.2.5.4.1.</t>
  </si>
  <si>
    <t>- križna spojnica za inox traku</t>
  </si>
  <si>
    <t>4.2.5.4.2.</t>
  </si>
  <si>
    <t>- križna spojnica za plosnati i okrugli vodič</t>
  </si>
  <si>
    <t>4.2.5.5.</t>
  </si>
  <si>
    <t>Nabava, isporuka i ugradnja zidnog umetka s uzemljivačkom šipkom za spajanje temeljnog uzemljivača i prstenastog uzemljivača.</t>
  </si>
  <si>
    <t>4.2.5.6.</t>
  </si>
  <si>
    <t>Nabava, isporuka i ugradnja sabirnice za izjednačenje potencijala s metalnim podnožjem, kontaktnom šinom od mjedi i plastičnim poklopcem. Opteretivost strujom munje 100kA (10/350). Za priključak min. 7 jednožičnih ili višežilnih vodiča do 25 mm2 ili finožičnih vodiča do 16 mm2, 1 okrugli vodič Rd 8 - 10 mm i 1 plosnati vodič do FL30 ili okrugli vodič Rd 8 - 10 mm</t>
  </si>
  <si>
    <t>4.2.5.7.</t>
  </si>
  <si>
    <t>Nabava, isporuka i spajanje vodiča H07V-K 16 mm2 za izradu vodljivog spoja metalnih masa u objektu sa zaštitnom sabirnicom za izjednačenje potencijala.</t>
  </si>
  <si>
    <t>4.2.5.8.</t>
  </si>
  <si>
    <t>Nabava, isporuka i ugradnja nazubljene podloške ili premosnice od H07V-K 16 mm2 vodiča, za izradu premoštenja cijevnih prirubnica podlaganjem podloške ili kabelske stopice ispod jednog vijka prirubnice.</t>
  </si>
  <si>
    <t>4.2.6.</t>
  </si>
  <si>
    <t>Ispitivanje instalacije i tehnička dokumentacija</t>
  </si>
  <si>
    <t>4.2.6.1.</t>
  </si>
  <si>
    <t>Ispitivanje električne instalacije prema HRN HD 60364-6 s izdavanjem izvješća o ispitivanju i provjerom:</t>
  </si>
  <si>
    <t>- neprekinutosti el. instalacije</t>
  </si>
  <si>
    <t>- mjerenje otpora izolacije i ispitivanje opreme</t>
  </si>
  <si>
    <t>- mjerenje otpora petlje kvara radi provjere ispravnosti zaštite od indirektnog dodira</t>
  </si>
  <si>
    <t>- provjera ispravnosti rada RCD sklopki</t>
  </si>
  <si>
    <t>- mjerenje otpora uzemljenja i izjednačenja potencijala</t>
  </si>
  <si>
    <t>4.2.6.2.</t>
  </si>
  <si>
    <t>Izrada i instalacija procesne programske oprema za rad PLC uređaja kao lokalnog programibilnog automata i periferne stanice NUS-a - za prikupljanje podataka, izdavanje komandi, te dvosmjernu razmjenu podataka s NUC-om, što uključuje predaju mjernih i statusnih informacija i prijem daljinskih komandi iz centra putem GPRS veze.
Osim toga, potrebno je:
• implementirati algoritam automatskog upravljanja radom regulacijskih ventila po protoku ili tlaku (u skladu sa zahtjevima danim u projektu)
•  direktno povezati PLC s mjeračima protoka, tlaka, napona baterije, te upravljačkim sklopkama i ostalo sukladno projektu
• programirati operatorski grafički panel za prikaz mjernih veličina, pogonskih stanja, greški i alarma
• komunikaciju izvesti korištenjem protokola sukladnog karakteristikama postojećeg nadzorno-upravljačkog centra i SCADA opreme</t>
  </si>
  <si>
    <t>kpl</t>
  </si>
  <si>
    <t>4.2.6.3.</t>
  </si>
  <si>
    <t xml:space="preserve">Izrada i instalacija programske opreme, implementacija svih algoritama automatskog rada prema projektu (predmetni objekt mora funkcionirati u sprezi s drugim objektima vodoopskrbnog sustava), te ispitivanje funkcija automatskog rada na nivou objekta i sustava. </t>
  </si>
  <si>
    <t>4.2.6.4.</t>
  </si>
  <si>
    <t>Proširenje programske opreme nadzorno-upravljačkog centra za prihvat podataka i prikaz objekta, te njegovo uklapanje u postojeći sustav. Izrada kompletne aplikativne programske opreme uključujući izradu komunikacije čovjek-sustav, sve za postojeći SCADA sustav i komunikacijski protokol i GPRS vezu. Stavka uključuje kompletnu dobavu, postavljanje i instaliranje programske opreme, ispitivanje i puštanje u rad.</t>
  </si>
  <si>
    <t>4.2.6.5.</t>
  </si>
  <si>
    <t>Ispitivanje i parametriranje mjerne opreme od strane ovlaštenog servisera u svrhu ostvarenja produženog jamstvenog roka, te podešavanje razmjene podataka s PLC uređajem i izdavanje potvrda.</t>
  </si>
  <si>
    <t>4.2.6.6.</t>
  </si>
  <si>
    <t>Funkcionalno ispitivanje kompletne elektroinstalacije i opreme, fino podešavanje rada svih uređaja, ispitivanje komunikacije sa nadzorno-upravljačkim sustavom, izrada protokola i puštanje okna u rad.</t>
  </si>
  <si>
    <t>4.2.6.7.</t>
  </si>
  <si>
    <t>Izrada uputa za rukovanje i dokumentacije programske podrške. Obuhvatiti i upute za korištenje sustava koje sadrže korisničko uputstvo za korištenje dorađenog dijela aplikacija na računalu u NUC-u.</t>
  </si>
  <si>
    <t>4.2.6.8.</t>
  </si>
  <si>
    <t>Obuka predstavnika tehničkog osoblja Korisnika za korištenje i neophodna održavanja. Izrada i isporuka zapisnika o provedenoj obuci.</t>
  </si>
  <si>
    <t>4.2.6.9.</t>
  </si>
  <si>
    <t>Izrada projekta izvedenog stanja nakon provedbe svih funkcionalnih ispitivanja i puštanja u rad. Projekt mora sadržavati 3-polne strujne sheme spajanja, priključne planove, specifikaciju ugrađene opreme te dispozicijske crteže za ugrađenu opremu, s unešenim svim izmjenama koje su nastale u tijeku izvođenja radova. Obuhvatiti izvedeno stanje telemetrije i pripadne komunikacijske veze.
Predaja Naručitelju u 3 tiskana uvezana primjerka i jedan u elektroničkom obliku.</t>
  </si>
  <si>
    <t>MRO "ČVOR 2" - TROŠKOVNIK</t>
  </si>
  <si>
    <t>Nabava, isporuka, polaganje u zaštitnu cijev i spajanje glavnog voda izvedenog s kabelom NAYY-J 4×25mm2.
(od priključnog ormarića +PO u postojećem objektu na groblju do mjerno-regulacijskog okna "Čvor 2")</t>
  </si>
  <si>
    <t>Nabava, isporuka i polaganje zaštitne cijevi PEHD Ø63 mm od postojećeg objekta na groblju do okna "Čvor 2". Gibljiva, dvoslojna i orebrena, za provlačenje glavnog voda u razdjelnik +RO.</t>
  </si>
  <si>
    <t xml:space="preserve">Nabava, isporuka i ugradnja priključnog ormarića glavnog voda oznake +POGV uz postojeći elektro razdjelnik u objektu na groblju, s ugrađenom sljedećom opremom: </t>
  </si>
  <si>
    <t>- metalni zidni ormarić, visoke mehaničke čvrstoće s otpornošću na udarce IK10, samogasiv, temperaturno postojan, otporan na kemikalije, UV zračenje i koroziju, u stupnju zaštite min. IP65 prema IEC 60529, električna klasa zaštite II, IP54, dim. 500×400×200 (v×š×d), 1 kom.</t>
  </si>
  <si>
    <t>- glavna rastavna sklopka za nužni isklop za ugradnju na vrata, 400V, 3p, 40A, IP65, s pomoćnim kontaktima, 1 kom.</t>
  </si>
  <si>
    <t>- trofazno kontrolno brojilo za mjerenje potrošnje</t>
  </si>
  <si>
    <t>- rastavna sklopka-osigurač, 3p, min. 63A, 3p, vel.00, 1 kom.</t>
  </si>
  <si>
    <t>- visokoučinski rastalni osigurač, NH 00 16A gG, 3 kom.</t>
  </si>
  <si>
    <t>4.2.1.5.</t>
  </si>
  <si>
    <t>Nabava, isporuka i ugradnja perforiranih kabelskih polica od nehrđajućeg čelika, od mjesta prodora u objekt na groblju do priključnog ormarića +POGV, komplet sa zidnim konzolama i poklopcima. Dimenzija 100×60 mm, duljina 2 m.</t>
  </si>
  <si>
    <t>4.2.1.6.</t>
  </si>
  <si>
    <t>Bušenje betona postojećeg objekta na groblju, promjera cca Ø100mm za postavljanje sustava za brtvljenje.</t>
  </si>
  <si>
    <t>4.2.1.7.</t>
  </si>
  <si>
    <t>Iskop rupa za kabelske betonske zdence dimencija cca 80×110×100cm (š×d×v) u zemlji III kategorije, zajedno sa zatrpavanjem i odvozom viška zemlje.</t>
  </si>
  <si>
    <t>m3</t>
  </si>
  <si>
    <t>4.2.1.8.</t>
  </si>
  <si>
    <t xml:space="preserve">Nabava, isporuka i ugradnja montažnog kabelskog betonskog zdenca tip MZ D1, dimenzija 
cca 80×110×100cm (š×d×v) s poklopcem od 150 kN. Sastavljen je od donjeg 
elementa za uvod cijevi/kabela, srednjeg elementa, betonskog okvira s poklopcem i uvodnih ploča s ugrađenim uvodnicama. </t>
  </si>
  <si>
    <t>4.2.1.9.</t>
  </si>
  <si>
    <t>Nabava, isporuka i ugradnja modularnog sustava za brtvljenje kabelskog prodora. Sustav za prolaz kabela je sastavljen od okrugle inox AISI 316 brtve (učvršćenje brtve pritezanjem) i EPDM brtvenih modula s listićima čijim se uklanjanjem otvor brtvenog modula prilagođava promjeru kabela, atestiran za podzemnu ugradnju, vodotijesnosnost IP68 do 0,3 bar i plinotijesnost do 0,3 bar:</t>
  </si>
  <si>
    <t>4.2.1.10.1.</t>
  </si>
  <si>
    <t>- brtva Ø100mm s modulom za uvod energetskog kabela na objektu na groblju
Specifikacija kabelskog voda:
1 × NAYY-J 4×25 mm² (~ Ø25-35 mm)
Ostalo popuniti modulima za naknadno brtvljenje po potrebi.</t>
  </si>
  <si>
    <t>4.2.1.11.2.</t>
  </si>
  <si>
    <t>- brtva Ø100mm s modulom za uvod energetskog i signalnog kabela na oknu "Čvor 2"
Specifikacija kabelskog voda:
1 × NAYY-J 4×25 mm² (~ Ø25-35 mm)
1 × YSLY 4×0.75 mm² (~ Ø6 mm)
Ostalo popuniti modulima za naknadno brtvljenje po potrebi.</t>
  </si>
  <si>
    <t>-  kombinirani odvodnik struje munje i prenapona tip 1+2, 3P+N, za TN-C-S sustav, Iimp (10/350us) = 25 kA/pol, In (8/20us) = 25 kA/pol, s modulom za signalizaciju stanja, 1 kom.</t>
  </si>
  <si>
    <t>- rastavna sklopka-osigurač, 3p, 125A, 3p, vel.00, 1 kom.</t>
  </si>
  <si>
    <t>- visokoučinski rastalni osigurač, NH 00 125A, 3 kom.</t>
  </si>
  <si>
    <t>- strujna zaštitna sklopka AC klasa, 4p, 25A, 300mA, s pom. kontaktom 1×C/O, 1 kom.</t>
  </si>
  <si>
    <t>- voltmetar, 0-500V, 96 × 96 mm, zakret kazaljke 90°, klasa točnosti 1.5, 1 kom.</t>
  </si>
  <si>
    <t>- voltmetarska preklopka za mjerenje faznih i linijskih napona, 690V, 10A, 1 kom.</t>
  </si>
  <si>
    <t>- relej za nadziranje redoslijeda i prisutnosti faza, 200-440V, 5 A, 4×C/O, 1 kom.</t>
  </si>
  <si>
    <t>- redna stezaljka 6mm², jednostruka, s modulom za ugradnju cilindričnog osigurača 20×5mm, napona 500V, nazivna struja 6,3A, 40 kom.</t>
  </si>
  <si>
    <t>- cilindrični osigurač, T-karakteristike, nazivna struja 0.5 A, 20×5 mm, 14 kom.</t>
  </si>
  <si>
    <t>- cilindrični osigurač, T-karakteristike, nazivna struja 1 A, 20×5 mm, 20 kom.</t>
  </si>
  <si>
    <t>- cilindrični osigurač, T-karakteristike, nazivna struja 2 A, 20×5 mm, 6 kom.</t>
  </si>
  <si>
    <t>- motorski zaštitni prekidač, 3p, 400V, 1.6-2.5A (uskladiti s elektromotornim pogonom ventila), AC-3, s termomagnetskom  zaštitnom jedinicom i pomoćnim kontaktima NO+NC, 1 kom.</t>
  </si>
  <si>
    <t>- utični relej s podnožjem, 24VDC, 6 A, 4×C/O, sa zaštitnim diodnim modulom, 35 kom.</t>
  </si>
  <si>
    <t>- komunikacijski bežični GPRS 2G router industrijske izvedbe, min. sljedećih karakteristika:
     • napon napajanja 24 VDC
     • 1 × RS232 port
     • slot za SIM karticu
     • GSM/GPRS (min. class 10) 850/900/1800/1900 MHz
     • SMS i PDU način prijenos podataka
     • TCP server/klijent, UDP, ICMP, DNS, HTTP, FTP, SMTP, POP
     • FR, HR, EFR i AMR glasnovni kodeci
     • radna temp. okoline min. raspon -20°C do +65°C
     • sa priborom za montažu na standardnu DIN šinu
     • CE, R&amp;TTE, GCF, FCC, PTCRB i IC certificiran, u skladu s EN 61000-6-2, EN 61000-6-4, te EN 301489-1 i EN 301489-7
Pripremljen za telemetrijski prijenos, zajedno s vanjskom antenom, pripadajućim kabelom i konektorima, 1 kom.</t>
  </si>
  <si>
    <t>4.2.3.1.1.</t>
  </si>
  <si>
    <t>4.2.3.1.2.</t>
  </si>
  <si>
    <t>4.2.3.2.</t>
  </si>
  <si>
    <t>4.2.3.2.1.</t>
  </si>
  <si>
    <t>4.2.3.2.2.</t>
  </si>
  <si>
    <t>4.2.3.3.</t>
  </si>
  <si>
    <t>4.2.3.4.</t>
  </si>
  <si>
    <t>4.2.3.5.</t>
  </si>
  <si>
    <t>4.2.3.6.</t>
  </si>
  <si>
    <t>Nabava, isporuka i ugradnja nadgradne instalacijske sklopke, stupanj zaštite IP44, 10A, 250V.</t>
  </si>
  <si>
    <t>4.2.3.7.</t>
  </si>
  <si>
    <t>4.2.3.8.</t>
  </si>
  <si>
    <t>4.2.3.8.1.</t>
  </si>
  <si>
    <t>4.2.3.9.2.</t>
  </si>
  <si>
    <t>4.2.3.9.</t>
  </si>
  <si>
    <t>4.2.3.9.1.</t>
  </si>
  <si>
    <t xml:space="preserve">Nabava, isporuka, ugradnja i spajanje energetskog i signalnog kabela (od razdjelnika +RO do leptirastog zatvarača EMZ). </t>
  </si>
  <si>
    <t>4.2.3.10.1.</t>
  </si>
  <si>
    <t>4.2.3.10.2.</t>
  </si>
  <si>
    <t>4.2.3.11.</t>
  </si>
  <si>
    <t>4.2.3.11.1.</t>
  </si>
  <si>
    <t>4.2.3.11.2.</t>
  </si>
  <si>
    <t>4.2.3.11.3.</t>
  </si>
  <si>
    <t>4.2.3.12.</t>
  </si>
  <si>
    <t>4.2.3.12.1.</t>
  </si>
  <si>
    <t>4.2.3.12.2.</t>
  </si>
  <si>
    <t>4.2.3.12.3.</t>
  </si>
  <si>
    <t>4.2.3.13.</t>
  </si>
  <si>
    <t xml:space="preserve">Nabava, isporuka, ugradnja i spajanje energetskog i signalnih kabela (od razdjelnika +RO do transmitera senzora vodljivosti -SVT). </t>
  </si>
  <si>
    <t>4.2.3.13.1.</t>
  </si>
  <si>
    <t>4.2.3.13.2.</t>
  </si>
  <si>
    <t>4.2.3.14.</t>
  </si>
  <si>
    <t>Polaganje, pričvršćivanje i spajanje isporučenog tvorničkog kabela opreme:</t>
  </si>
  <si>
    <t>4.2.3.14.1.</t>
  </si>
  <si>
    <t>- signalni kabel senzora vodljivosti</t>
  </si>
  <si>
    <t>4.2.3.15.</t>
  </si>
  <si>
    <t xml:space="preserve">Nabava, isporuka, ugradnja i spajanje energetskih i signalnog kabela (od razdjelnika +RO do elemenata opće potrošnje). </t>
  </si>
  <si>
    <t>4.2.3.15.1.</t>
  </si>
  <si>
    <t>4.2.3.15.2.</t>
  </si>
  <si>
    <t>4.2.3.16.</t>
  </si>
  <si>
    <t>Iskop kabelskog rova dim. 0.8 × 0.4 m u zemlji III kategorije za polaganje signalnog kabelskog voda od postojeće vodospreme VS Babelina Draga do kabelskog rova glavnog voda, dužine trase do cca 40 m, zajedno s izradom posteljice od pijeska ili prosijane zemlje, zatrpavanjem i odvozom viška zemlje.</t>
  </si>
  <si>
    <t>4.2.3.17.</t>
  </si>
  <si>
    <t>Bušenje betona postojeće vodospreme VS Vabelina Draga, za prolaz zaštitne cijevi PEHD Ø63 mm s brtvljenjem.</t>
  </si>
  <si>
    <t>4.2.3.18.</t>
  </si>
  <si>
    <t>Nabava, isporuka zaštitne cijevi PEHD Ø63 mm od postojeće vodospreme VS Babelina Draga do razdjelnika +RO . Gibljiva, dvoslojna i orebrena, za provlačenje signalnog kabela u razdjelnik +RO.</t>
  </si>
  <si>
    <t>5.2.3.19.</t>
  </si>
  <si>
    <t xml:space="preserve">Nabava, isporuka, ugradnja i spajanje signalnog kabela (od postojećeg razdjelnika u VS Babelina Draga do razdjelnika +RO). </t>
  </si>
  <si>
    <t>4.2.3.19.1.</t>
  </si>
  <si>
    <t xml:space="preserve">- YSLY 3×0.75 mm2 </t>
  </si>
  <si>
    <t>Nabava, isporuka i ugradnja spojnica za okrugle i plosnate vodiče za izradu izvoda: zaštitne sabirnice PE razdjelnika +RO, zaštitne sabirnice za izjednačenje potencijala, za spoj prstenastog i temeljnog uzemljivača).</t>
  </si>
  <si>
    <t>4.2.4.4.1.</t>
  </si>
  <si>
    <t>4.2.4.4.2.</t>
  </si>
  <si>
    <t>Izrada i instalacija procesne programske oprema za rad PLC uređaja kao lokalnog programibilnog automata i periferne stanice NUS-a - za prikupljanje podataka, izdavanje komandi, te dvosmjernu razmjenu podataka s NUC-om, što uključuje predaju mjernih i statusnih informacija i prijem daljinskih komandi iz centra putem GPRS veze.
Osim toga, potrebno je:
• implementirati algoritam automatskog upravljanja radom regulacijskih ventila po protoku (u skladu sa zahtjevima danim u projektu) i elektromotornog zatvarača
•  direktno povezati PLC s mjeračima protoka, klora, napona baterije, te upravljačkim sklopkama i ostalo sukladno projektu
• programirati operatorski grafički panel za prikaz mjernih veličina, pogonskih stanja, greški i alarma
• komunikaciju izvesti korištenjem protokola sukladnog karakteristikama postojećeg nadzorno-upravljačkog centra i SCADA opreme</t>
  </si>
  <si>
    <t>4.2.5.9.</t>
  </si>
  <si>
    <t>5. OSTALI I ZAVRŠNI RADOVI - UKUPNO:</t>
  </si>
  <si>
    <t>kompl..</t>
  </si>
  <si>
    <t>Izvedba priključka ispusnog cjevovoda iz MI 1 na buduću oborinsku kanalizaciju ceste D 106 (trenutno u fazi proejktiranja) - predmet zasebnog projekta. Rješenje uskladiti sa stvarno isprojektiranom i izvedenom oborinskom kanalizacijom na cesti (Dionica 1).</t>
  </si>
  <si>
    <t>Montažni kolni prijelazi na prekopu ceste i prilaza obiteljskim i javnim zgradama. Uključeno premještanje po dijelovima trase sukladno dinamici izgradnje.</t>
  </si>
  <si>
    <t>Montažni pješački prijelazi s rukohvatom preko rova u ulicama ispred obiteljskih i  javnih zgrada. Uključeno premještanje po dijelovima trase sukladno dinamici izgradnje.</t>
  </si>
  <si>
    <t xml:space="preserve"> - Materijal za označavanje (PVC štitnik L = 1m žute boje)</t>
  </si>
  <si>
    <t xml:space="preserve"> - Betonski zdenci 150x80x90 cm – metalni poklopac (prema izvedbenom projektu)</t>
  </si>
  <si>
    <t xml:space="preserve"> - Betonski zdenci 150x80x90 cm – betonski poklopac (prema izvedebnom projektu)</t>
  </si>
  <si>
    <t xml:space="preserve"> - Pribor i materijal za spajanje (komplet)</t>
  </si>
  <si>
    <r>
      <t xml:space="preserve"> - Zaštitna cijev PEHD </t>
    </r>
    <r>
      <rPr>
        <sz val="10"/>
        <rFont val="Arial"/>
        <family val="2"/>
      </rPr>
      <t>Ø50mm</t>
    </r>
  </si>
  <si>
    <t>Obračun nabavljenog i ugrađenog materijala prema specifikaciji kako slijedi (ukupna trasa):</t>
  </si>
  <si>
    <t>Dionica 2c - mora seizvesti i dodatni iskop uz postojeću trasu  vodovoda (u zelenom pojasu) , dužina 157m'.</t>
  </si>
  <si>
    <t>Dionica 2b - može se izvesti uz izvedbu trase izmještanja vodovoda kod budućeg rotora po zasebnom proejktu, dužina cca 168m'</t>
  </si>
  <si>
    <t>Napomena za dionicu 2a i 2c, koje nisu predmet ovog projekta:</t>
  </si>
  <si>
    <t>Dionica 3. dužina 1007m', 5 zdenaca s metalnim poklopcem, 10 zdenaca s betonskim poklopcem.</t>
  </si>
  <si>
    <t>Dionica 2b. Dužina 309m', 6 zdenca s metalnim poklopcem</t>
  </si>
  <si>
    <t>Dionica 1. dužina 1315m', 4 zdenca s metalnim poklopcem</t>
  </si>
  <si>
    <t>Ovisno o izvedbi po dionicama, izvodi se:</t>
  </si>
  <si>
    <t xml:space="preserve">Nabava i doprema u skladište investitora, razvoz po trasi i ugradnja zaštitne cijevi PEHD Ø50mm, s pripadajućim materijalom za spajanje, betonski zdenci i materijal za označavanje cijevi. </t>
  </si>
  <si>
    <t>PRIPREMA ZA PRATEĆI SVJETLOVODNI SUSTAV</t>
  </si>
  <si>
    <t>Podbetoniranje cijevnih propusta na križanju  cjevovoda s cijevnim propustima oborinske odvodnje. Rad izvesti betonom C 25/30 u oplati s podupiranjem cijevi. Uključen potreban iskop oko završetka cijevi za podbetoniranje (za 3 lokacije) - dionica 1</t>
  </si>
  <si>
    <t>Obračun po m3, dužine 350 m', širina 1m', dubina 30-50 cm.</t>
  </si>
  <si>
    <t>Uklanjanje plodne zemlje na lokacijama terasa u postojećem sloju, odlaganje na deponiju sa strane bez miješanja s kamenom, te vraćanje na pokrov rova  nakon izvršenih radova - dionice sa terasama, cca dužina 50 m' - dionica 1, cca dužina 300 m' (dionica 3).</t>
  </si>
  <si>
    <t>Obračun prema procjeni pri obilasku terena.</t>
  </si>
  <si>
    <t>Demontaža provizornih i sl. ograda koje presjeca trasa, s fotografiranjem postojećeg stanja ograde, obilježavanja položaja ograde (radi naknadnog vraćanja ili obnove ograde).</t>
  </si>
  <si>
    <t>Obračun komplet za ukupnu dužinu uz čvor 1.</t>
  </si>
  <si>
    <t xml:space="preserve">Pokrivanje iskopanog rova (izvan radnog vremena) drvenom oplatom protiv upada ovaca sa ispaše, s premještanjem na novu dionicu tijekom izvođenja radova (dinica 1). </t>
  </si>
  <si>
    <t>Obračun komplet, s premještanjem po potrebi.</t>
  </si>
  <si>
    <t>Zaštita građevinske jame ogradom oko jame žičanom ili PVC mrežom i stupcima od armaturnih šipki i sl. za zaštitu od pristupa ovaca sa ispaše i upada u jamu i ozljeđivanje. Dužina ograde cca  50m'. Visina min 1,5m' (lokacija uz čvor 1, te druga ukoliko se pojavi u fazi izgradnje na dionici 3).</t>
  </si>
  <si>
    <t>Vršenje arheološkog nadzora u cijlu utvrđivanja ugroženosti potencijalnih lokaliteta kod iskopa rovova za cjevovode i okna ( od ovlaštene tvrtke/arheologa).</t>
  </si>
  <si>
    <t>Vršenje arheološkog nadzora u cijlu utvrđivanja ugroženosti potencijalnih lokaliteta kod iskopa rovova za cjevovode i okna ( od ovlaštene tvrtke/arheologa), dionica 3.</t>
  </si>
  <si>
    <t>Dovođenje površina iskopa u prvobitno stanje, osobito u zoni strmih nagiba uslijed ispiranja kišom, te trasama pristupa lokacijama izvan postojećih cesta i putova u tijeku radova ( iz stavke 5).</t>
  </si>
  <si>
    <t>Osiguranje pristupa lokacijama izvođenja iskopa izvan dostupa postojećih cesta i putova, prema tehnologiji izvođenja i izvidu na terenu ( dionica 1 izvan asfaltne ceste, dionica 3 izvan asfaltne ceste).</t>
  </si>
  <si>
    <t xml:space="preserve"> - makadamske površine</t>
  </si>
  <si>
    <t xml:space="preserve"> - asfaltne površine</t>
  </si>
  <si>
    <r>
      <t>Obračun po m</t>
    </r>
    <r>
      <rPr>
        <vertAlign val="superscript"/>
        <sz val="10"/>
        <rFont val="Arial"/>
        <family val="2"/>
      </rPr>
      <t>2</t>
    </r>
    <r>
      <rPr>
        <sz val="10"/>
        <rFont val="Arial"/>
        <family val="2"/>
      </rPr>
      <t xml:space="preserve"> stvarno očišćene površine.</t>
    </r>
  </si>
  <si>
    <t>Čišćenje i pranje javno prometnih površina, nakon kompletno izvedenih svih radova.</t>
  </si>
  <si>
    <t>Vršenje nadzora od strane pojedinih tvrtki u tijeku izvođenja radova .</t>
  </si>
  <si>
    <t xml:space="preserve"> - elektrotehnički projekt</t>
  </si>
  <si>
    <t xml:space="preserve"> - građevinski projekt</t>
  </si>
  <si>
    <t>Izrada projekta izvedenog stanja.</t>
  </si>
  <si>
    <t>Obračun po kompletu dokumentacije izvedenog snimanja građevine.</t>
  </si>
  <si>
    <t>Sve vezano na državni koordinatni sustav i visinsku izmjeru. Elaborat izraditi u dovoljnom broju primjeraka, s time da se krajnjem korisniku dostavlja u digitalnom obliku i dva kartirana, te potrebni detalji za pojedine suglasnosti nadležnih tvrtki (križanja s instalacijama).</t>
  </si>
  <si>
    <t>Geodetsko snimanje izvedenog stanja  građevine, te eventualno ostalih izmještenih instalacija s izradom elaborata i upisom u katastar instalacija. Elaborat mora sadržavati i sve druge instalacije u blizini s geodetskim naznakama udaljenosti.</t>
  </si>
  <si>
    <t xml:space="preserve">ZAVRŠNI RADOVI </t>
  </si>
  <si>
    <t xml:space="preserve"> UKUPNO:</t>
  </si>
  <si>
    <t>………………………..</t>
  </si>
  <si>
    <t>5.    ZAVRŠNI RADOVI</t>
  </si>
  <si>
    <t xml:space="preserve"> - DIONICA 3</t>
  </si>
  <si>
    <t xml:space="preserve"> - DIONICA 1</t>
  </si>
  <si>
    <t>4. ELEKTROTEHNIČKI RADOVI (DIONICA 1 I DIONICA 3)</t>
  </si>
  <si>
    <t>3.    GRAĐEVINSKI RADOVI (DIONICA 1, DIONICA 2B, DIONICA 3)</t>
  </si>
  <si>
    <t>2.    PRIPREMNI RADOVI</t>
  </si>
  <si>
    <t>1.    PROJEKTNA DOKUMENTACIJA</t>
  </si>
  <si>
    <t>OPETOVANJE TROŠKOVA</t>
  </si>
  <si>
    <r>
      <t xml:space="preserve">Ozn. pr.:          </t>
    </r>
    <r>
      <rPr>
        <b/>
        <sz val="9"/>
        <rFont val="Arial"/>
        <family val="2"/>
      </rPr>
      <t>HP-GP-20-822/2019-TR</t>
    </r>
  </si>
  <si>
    <t>Armatura - ukupno:</t>
  </si>
  <si>
    <r>
      <t xml:space="preserve">Šifra:                  </t>
    </r>
    <r>
      <rPr>
        <b/>
        <sz val="9"/>
        <color indexed="8"/>
        <rFont val="Arial"/>
        <family val="2"/>
      </rPr>
      <t>1590</t>
    </r>
  </si>
  <si>
    <r>
      <t xml:space="preserve">Šifra:                  </t>
    </r>
    <r>
      <rPr>
        <b/>
        <sz val="9"/>
        <color indexed="8"/>
        <rFont val="Arial"/>
        <family val="2"/>
      </rPr>
      <t>1590</t>
    </r>
  </si>
  <si>
    <t>NAPOMENA</t>
  </si>
  <si>
    <t>A.  Obračun se vrši prema dimenzijama iz projekta.</t>
  </si>
  <si>
    <t>B.  U svim stavkama koje uključuju odvoz viška materijala na odlagalište, jedinične cijene moraju uključivati sve  troškove deponiranja, uključujući obavezu izvođača da pronađe odlagalište.</t>
  </si>
  <si>
    <t>C. Izvoditelj je dužan redovito održavati gradilište za cijelo vrijeme izvođenja radova (održavanje zelenila, horizontalnu i vertikalnu signalizaciju i sve ostalo potrebno za sigurno odvijanje prometa), sve do momenta predaje dijela ili cijele ugovorene građevine.</t>
  </si>
  <si>
    <t>D. Umjesto spominjanih i definiranih normi Ponuditelj može nuditi jednakovrijedne</t>
  </si>
  <si>
    <t>E. U jediničnim cijenama su tekuća i kontrolna ispitivanja , osiguranje deponije viška materijala.</t>
  </si>
  <si>
    <t>F. U jediničnim cijenama je sadržan i Zapisnik o povratu koridora u zatečeno stanje sa posjednikom koridora ili dijela.</t>
  </si>
  <si>
    <t>PLOČA S PODACIMA O GRADILIŠTU</t>
  </si>
  <si>
    <t>U stavci je obuhvaćeno:</t>
  </si>
  <si>
    <t xml:space="preserve">Nabava i  postavljanje ploče za označavanje gradilišta.  Ploče moraju u svemu biti sukladne Zakonu o gradnji (NN 153/13, 20/17 i 39/19) i Pravilniku o sadržaju i izgledu ploče kojom se označava gradilište (NN 42/14) s podacima Vidljivosti projekta u fazi izvođenja.  Ploče moraju biti postavljene na vidljivom mjestu, na svim postavljenim mjestima  sigurno utemeljene i otporne na atmosferske uvjete. U slučaju oštećenja ploče, Izvođač će ju zamijeniti o svom trošku. Stavka obuhvaća i održavanje ploče tijekom izvođenja radova, eventualne zamjene u slučaju oštećenja ploča i uklanjanje ploča po završetku izvođenja radova. </t>
  </si>
  <si>
    <t>TROŠKOVNIK</t>
  </si>
  <si>
    <t>VODOVODNA MREŽA NASELJA STARA VAS</t>
  </si>
  <si>
    <t>R.B.</t>
  </si>
  <si>
    <t>OPIS STAVKE</t>
  </si>
  <si>
    <t>J.M.</t>
  </si>
  <si>
    <t>KOLIČINA</t>
  </si>
  <si>
    <t>JED.CIJENA</t>
  </si>
  <si>
    <t>1</t>
  </si>
  <si>
    <t>Iskolčenje trase cjevovoda i objekata. Rad obuvaća izradu elaborata iskolčenja i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Obračun po m' iskolčene trase.</t>
  </si>
  <si>
    <t>Lociranje i označavanje svih trasa postojećih podzemnih instalacija, koje prolaze uz ili se križaju s trasom vodovoda, a prema situaciji i podacima odgovornih osoba nadležnih službi pripadajućih instalacija. Radovi se moraju obavljati uz prisustvo predstavnika nadležnih komunalnih poduzeća. Posebnu pozornost je potrebno posvetiti da ne dođe do oštećenja instalacija. Obračun po kompletu izvršenih radova.</t>
  </si>
  <si>
    <t>1.4.</t>
  </si>
  <si>
    <t xml:space="preserve">Izrada probnih iskopa za utvrđivanje visinskog položaja instalacija  Obračun je po komadu probnog iskopa na mjestima koja odredi nadzorni inženjer. </t>
  </si>
  <si>
    <t>1.5.</t>
  </si>
  <si>
    <t>Uređenje gradilišta i osiguranje nesmetanog odvijanja prometa vozila i pješaka za vrijeme izvedbe vodovodnih cjevovoda. Stavka obuhvaća postavu ploče kojom se označava gradilište u skladu s važećim propisima, dovoz, postavljanje u pogonsko stanje, demontiranje i odvoz svih uređaja, postrojenja, pribora, građevinskih strojeva, transportnih sredstava, oplata, ukrućenja, uređaja opskrbe, prostorija za smještaj i rukovođenje radova opisanih projektom. Stavka nadalje obuhvaća i uređenje gradilišta i dovođenje u prvobitno stanje površina lokacija korištenih kao radne i skladišne površine. U ove radove ubraja se i obnova svih korištenih pristupa i cesta do lokacije gradilišta, korištenje privremenih deponija, priključaka vode i struje i sl.  U slučaju oštećenja istih izvođač snosi troškove vraćanja u prvobitno stanje. Obračun po kompletno izvedenim svim radovima stavke.</t>
  </si>
  <si>
    <t>1.6.</t>
  </si>
  <si>
    <t>Izrada izvedbenog projekta za građevinu koji sadrži odgovarajuće projekte pojedinih struka kojima se razrađuje tehničko rješenje projektirane građevine, radi ispunjenja uvjeta određenih u glavnom projektu. Izvedbeni projekt sadrži sve grafičke prikaze koje je, ovisno o vrsti građevine i njezinom tehničkom rješenju, potrebno imati na gradilištu kako bi se građevina mogla izvesti na način predviđen glavnim projektom (npr. planove oplata, nacrte armature, radioničke nacrte nosivih konstrukcija, izometrije, sheme bravarije, nacrte detalja, detalje ugradnje opreme i instalacija i druge grafičke prikaze). Izvedbeni projekt u svemu treba biti izrađen prema Pravilniku o obveznom sadržaju i opremanju projekata građevina (NN 118/19, 65/20). Projekt se predaje naručitelju u cjelovitom pisanom (tri primjeraka) i digitalnom obliku (dva primjerka). Obračun po kompletu izrađenog izvedbenog projekta.</t>
  </si>
  <si>
    <t>1.7.</t>
  </si>
  <si>
    <t>Nabava, doprema potrebnog materijala i izrada dvostrane zaštitne ograde na trasi predmetnih cjevovoda i sekundarnih priključaka. Ograda se postavlja na rub radnog pojasa, tako da ne ometa radove. Zaštitna ograda višekratno se koristi i premješta duž rova prema napredovanju radova.
Broj premještanja ograde ovisi o veličini predmetnog zahvata odnosno ukupnoj duljini cjevovoda koji se ograđuje. Stavkom je obračunata izrada, postavljanje, demontaža i premještanje 300 m dvostrane ograde, sve kao jedan komplet.
Obračun po m' ograđenog cjevovoda.</t>
  </si>
  <si>
    <t>1.8.</t>
  </si>
  <si>
    <t xml:space="preserve">Strojno zasjecanje asfalta. Stavkom su obuhvaćena sva strojna zasijecanja asfalta na mjestima uklapanja nove i stare kolničke konstrukcije, na mjestina proširenja kolnika, zasijecanja pri izvedbi prekopa i sl. Jedinična cijena obuhvaća sav rad, opremu i materijal potreban za potpuno dovršenje stavke. Obračun je po m'. </t>
  </si>
  <si>
    <t>1.9.</t>
  </si>
  <si>
    <r>
      <t>Uklanjanje asfaltnih slojeva prometnice bez obzira na debljinu sloja, u širini  prometnice (cca. 3,0 m). Stavka obuhvaća kompletno uklanjanje odgovarajućim tehnološkim postupkom svih postojećih asfaltnih slojeva iz kolničke konstrukcije, utovar i odvoz uklonjenog asfaltnog sloja te stalno odlaganje na za to predviđeno odlagalište uključujući troškove odlaganja i pronalaženja odlagališta. Obračun je po m</t>
    </r>
    <r>
      <rPr>
        <vertAlign val="superscript"/>
        <sz val="10"/>
        <rFont val="Arial Narrow"/>
        <family val="2"/>
      </rPr>
      <t>2</t>
    </r>
    <r>
      <rPr>
        <sz val="10"/>
        <rFont val="Arial Narrow"/>
        <family val="2"/>
      </rPr>
      <t xml:space="preserve"> uklonjenih asfaltnih slojeva kolničke konstrukcije. </t>
    </r>
  </si>
  <si>
    <r>
      <t>m</t>
    </r>
    <r>
      <rPr>
        <vertAlign val="superscript"/>
        <sz val="10"/>
        <rFont val="Arial Narrow"/>
        <family val="2"/>
      </rPr>
      <t>2</t>
    </r>
  </si>
  <si>
    <t>1.10.</t>
  </si>
  <si>
    <t>Rušenje i uklanjanje postojećih rubnjaka s utovarom i prijevozom na odlagalište građevinskog otpada, uključujući troškove odlaganja.  Obračun je po m' porušenih i ukonjenih rubnjaka.  Izvedba, kontrola kakvoće i obračun prema OTU 1-03.2 ili jednakovrijedno.</t>
  </si>
  <si>
    <t>1.11.</t>
  </si>
  <si>
    <r>
      <t>Uklanjanje betonskih slojeva prometnice bez obzira na debljinu sloja, u širini od cca 1,0 m. Stavka obuhvaća kompletno uklanjanje odgovarajućim tehnološkim postupkom svih postojećih betonskih slojeva iz kolničke konstrukcije, utovar i odvoz uklonjenog betonskog sloja te stalno odlaganje na za to predviđeno odlagalište uključujući troškove odlaganja i pronalaženja odlagališta. Obračun je po m</t>
    </r>
    <r>
      <rPr>
        <vertAlign val="superscript"/>
        <sz val="10"/>
        <rFont val="Arial Narrow"/>
        <family val="2"/>
      </rPr>
      <t>2</t>
    </r>
    <r>
      <rPr>
        <sz val="10"/>
        <rFont val="Arial Narrow"/>
        <family val="2"/>
      </rPr>
      <t xml:space="preserve"> uklonjenih betonskog slojeva kolničke konstrukcije.</t>
    </r>
  </si>
  <si>
    <t>1.12.</t>
  </si>
  <si>
    <r>
      <t>Uklanjanje nosivog sloja prometnice od drobljenog kamenog materijala, najvećeg zrna 63 mm debljine 30 cm, u širini prometnice (cca. 3,0 m). Stavka obuhvaća kompletno uklanjanje odgovarajućim tehnološkim postupkom, utovar i odvoz uklonjenog postojećeg tamponskog sloja te stalno odlaganje na za to predviđeno odlagalište uključujući troškove odlaganja i pronalaženja odlagališta. Obračun je po m</t>
    </r>
    <r>
      <rPr>
        <vertAlign val="superscript"/>
        <sz val="10"/>
        <rFont val="Arial Narrow"/>
        <family val="2"/>
      </rPr>
      <t>3</t>
    </r>
    <r>
      <rPr>
        <sz val="10"/>
        <rFont val="Arial Narrow"/>
        <family val="2"/>
      </rPr>
      <t xml:space="preserve"> uklonjenog tamponskog sloja s prometnice. </t>
    </r>
  </si>
  <si>
    <r>
      <t>m</t>
    </r>
    <r>
      <rPr>
        <vertAlign val="superscript"/>
        <sz val="10"/>
        <rFont val="Arial Narrow"/>
        <family val="2"/>
      </rPr>
      <t>3</t>
    </r>
  </si>
  <si>
    <t>1.13.</t>
  </si>
  <si>
    <r>
      <t>Uklanjanje sloja od drobljenog kamenog materijala ispod betonskog kolnika debljine 30 cm u širini od cca 1,0 m. Stavka obuhvaća kompletno uklanjanje odgovarajućim tehnološkim postupkom, utovar i odvoz uklonjenog postojećeg sloja te stalno odlaganje na za to predviđeno odlagalište uključujući troškove odlaganja i pronalaženja odlagališta. Obračun je po m</t>
    </r>
    <r>
      <rPr>
        <vertAlign val="superscript"/>
        <sz val="10"/>
        <rFont val="Arial Narrow"/>
        <family val="2"/>
      </rPr>
      <t>3</t>
    </r>
    <r>
      <rPr>
        <sz val="10"/>
        <rFont val="Arial Narrow"/>
        <family val="2"/>
      </rPr>
      <t xml:space="preserve"> uklonjenog sloja. </t>
    </r>
  </si>
  <si>
    <t>1.14.</t>
  </si>
  <si>
    <t xml:space="preserve">Izrada prometnog elaborata privremene regulacije prometa - 3 primjerka. Prometni elaborat treba izraditi u skladu sa zakonskim odredbama. Obračun po kompletu izvršenih radova. </t>
  </si>
  <si>
    <t>1.15.</t>
  </si>
  <si>
    <t xml:space="preserve">Postavljanje odgovarajuće prometne signalizacije za osiguranje privremene regulacije prometa za vrijeme izvođenja radova. Stavka obuhvaća nabavu, montažu, održavanje i demontažu privremene signalizacije, opreme i oznaka za osiguranje privremene regulacije prometa za vrijeme izvođenja radova, a u svemu prema projektu. Obračun po kompletu izvršenih radova. </t>
  </si>
  <si>
    <t>1.16.</t>
  </si>
  <si>
    <t xml:space="preserve">Izrada podupora za pridržavanje instalacija na koje će se naići prilikom iskopa rova. Stavka obuhvaća sav rad, opremu i materijal potreban za izradu pridržanja. Obračun po komadu. </t>
  </si>
  <si>
    <t>1.17.</t>
  </si>
  <si>
    <t>Izmještanje i zaštita postojećih komunalnih instalacija i priključaka - stavka obuhvaća privremeno izmještanje - premještanje i zaštitu postojećih komunalnih instalacija) komplet sa svim veznim (spojnim) pripadajućim elementima u zoni radova te sav ostali rad, opremu i materijal potreban na izmještanju. Ovom stavkom obuhvaćeno je kompletno izmještanje sukladno posebnim uvjetima građenja vlasnika instalacije i uz njihov nadzor.  Obračun po m'.</t>
  </si>
  <si>
    <t>1.17.1</t>
  </si>
  <si>
    <t>elektro instalacije</t>
  </si>
  <si>
    <t>1.17.2</t>
  </si>
  <si>
    <t>telekomunikacijske instalacije</t>
  </si>
  <si>
    <t>UKUPNO PRIPREMNI RADOVI:</t>
  </si>
  <si>
    <t>2</t>
  </si>
  <si>
    <t>ZEMLJANI RADOVI</t>
  </si>
  <si>
    <t>2.1</t>
  </si>
  <si>
    <r>
      <t>Strojni iskop rova za vodovodne cijevi bez obzira na kategoriju terena, s odbacivanjem iskopanog materijala na jednu stranu rova na udaljenost najmanje 1,0 m od ruba rova da bi se omogućilo nesmetano raznošenje cijevi duž rova i spuštanje u rov. Dubina rova prema uzdužnom profilu, a širina rova prema detalju u grafičkom prilogu. U jediničnu cijenu uračunato je uklanjanje obrušenog materijala u rovu (u bilo kojoj fazi radova, odnosno radi vremenskih nepogoda), te eventualno crpljenje podzemne ili nadošle vode. Stavka uključuje eventualno potrebno razupiranje jame što će se odrediti na licu mjesta za vrijeme iskopa, u ovisnosti o kategoriji tla i uz suglasnost nadzornog inženjera. Obračun količina se vrši po idealnom pravokutnom profilu iskopa, do dimenzija predviđenih u projektu. Prekopi nisu obuhvaćeni stavkom, eventualne prekope izvođač mora uračunati u jediničnu cijenu. Strane rova moraju biti ravne, a rubovi oštri. Obračun po m</t>
    </r>
    <r>
      <rPr>
        <vertAlign val="superscript"/>
        <sz val="10"/>
        <rFont val="Arial Narrow"/>
        <family val="2"/>
      </rPr>
      <t>3</t>
    </r>
    <r>
      <rPr>
        <sz val="10"/>
        <rFont val="Arial Narrow"/>
        <family val="2"/>
      </rPr>
      <t xml:space="preserve"> iskopanog materijala u sraslom stanju.</t>
    </r>
  </si>
  <si>
    <t>2.2</t>
  </si>
  <si>
    <r>
      <t>Strojni iskop proširenja za građevinske jame vodovodnog okna s odbacivanjem iskopanog materijala na jednu stranu jame na udaljenost najmanje 1,0 m od ruba jame. Dimenzije pojedinih jama prema dimenzijama pojedinog okna, uvećane za 0,50 m na svaku stranu kako bi se radovi na postavljanju oplate i betoniranju mogli nesmetano odvijati. U jediničnu cijenu uračunato je uklanjanje obrušenog materijala u jami u bilo kojoj fazi radova odnosno radi vremenskih nepogoda, te eventualno crpljenje podzemne ili nadošle vode. Stavka uključuje eventualno potrebno razupiranje jame što će se odrediti na licu mjesta za vrijeme iskopa, u ovisnosti o kategoriji tla i uz suglasnost nadzornog inženjera. Obračun količina se vrši po idealnom  pravokutnom profilu iskopa, do dimenzija predviđenih u projektu. Prekopi nisu obuhvaćeni stavkom, eventualne prekope izvođač mora uračunati u jediničnu cijenu. Strane rova moraju biti ravne, a rubovi oštri. Obračun po m</t>
    </r>
    <r>
      <rPr>
        <vertAlign val="superscript"/>
        <sz val="10"/>
        <rFont val="Arial Narrow"/>
        <family val="2"/>
      </rPr>
      <t>3</t>
    </r>
    <r>
      <rPr>
        <sz val="10"/>
        <rFont val="Arial Narrow"/>
        <family val="2"/>
      </rPr>
      <t xml:space="preserve"> iskopanog materijala u sraslom stanju.</t>
    </r>
  </si>
  <si>
    <t>2.3</t>
  </si>
  <si>
    <r>
      <t>Ručni iskop na mjestima gdje je to radi sigurnosnih razloga obvezno na križanjima projektiranog cjevovoda i drugih instalacija, u blizini postojećih instalacija, u blizini postojećih okana, te prema posebnim uvjetima poduzeća koja upravljaju pojedinim instalacijama. Obračun po m</t>
    </r>
    <r>
      <rPr>
        <vertAlign val="superscript"/>
        <sz val="10"/>
        <rFont val="Arial Narrow"/>
        <family val="2"/>
      </rPr>
      <t>3</t>
    </r>
    <r>
      <rPr>
        <sz val="10"/>
        <rFont val="Arial Narrow"/>
        <family val="2"/>
      </rPr>
      <t xml:space="preserve"> iskopanog materijala u sraslom stanju.</t>
    </r>
  </si>
  <si>
    <t>2.4</t>
  </si>
  <si>
    <r>
      <t>Planiranje dna rova cjevovoda prema projektiranoj širini i uzdužnom padu dna rova. Dno rova mora biti isplanirano na točnost +/- 2 cm i mora biti tvrdo. Stavkom je predviđeno otesavanje, planiranje i djelomično nabijanje dna rova s izbacivanjem suvišnog materijala iz rova na udaljenost minimalno 1 m od ruba rova. Obračun po m</t>
    </r>
    <r>
      <rPr>
        <vertAlign val="superscript"/>
        <sz val="10"/>
        <rFont val="Arial Narrow"/>
        <family val="2"/>
      </rPr>
      <t>2</t>
    </r>
    <r>
      <rPr>
        <sz val="10"/>
        <rFont val="Arial Narrow"/>
        <family val="2"/>
      </rPr>
      <t xml:space="preserve"> isplanirane površine.</t>
    </r>
  </si>
  <si>
    <t>2.5</t>
  </si>
  <si>
    <r>
      <t>Nabava, doprema, raznošenje, ubacivanje, grubo i fino planiranje te nabijanje posteljice od sitnozrnatog kamenog materijala maksimalne večine zrna 8 mm. Posteljica je debljine 10 cm. Cijevi moraju ravnomjerno nalijegati na posteljicu čitavom dužinom, a na mjestu spojeva treba ostaviti udubljenje za izradu spojeva. Obračun po m</t>
    </r>
    <r>
      <rPr>
        <vertAlign val="superscript"/>
        <sz val="10"/>
        <rFont val="Arial Narrow"/>
        <family val="2"/>
      </rPr>
      <t>3</t>
    </r>
    <r>
      <rPr>
        <sz val="10"/>
        <rFont val="Arial Narrow"/>
        <family val="2"/>
      </rPr>
      <t xml:space="preserve"> ugrađenog materijala u nabijenom stanju.</t>
    </r>
  </si>
  <si>
    <t>2.6</t>
  </si>
  <si>
    <r>
      <t>Nabava, doprema, raznošenje, ubacivanje, grubo i fino planiranje te nabijanje podložnog sloja ispod vodovodnog okna materijalom granulacije 0-32 mm. Podložni sloj je debljine 20 cm. Obračun po m</t>
    </r>
    <r>
      <rPr>
        <vertAlign val="superscript"/>
        <sz val="10"/>
        <rFont val="Arial Narrow"/>
        <family val="2"/>
      </rPr>
      <t>3</t>
    </r>
    <r>
      <rPr>
        <sz val="10"/>
        <rFont val="Arial Narrow"/>
        <family val="2"/>
      </rPr>
      <t xml:space="preserve"> ugrađenog materijala u nabijenom stanju.</t>
    </r>
  </si>
  <si>
    <t>2.7</t>
  </si>
  <si>
    <r>
      <t>Zatrpavanje rova cjevovoda oko 30 cm iznad tjemena cijevi sitnozrnatim materijalom maksimalne veličine zrna 8 mm. Zatrpavanje biranim materijalom iz iskopa nije dozvoljeno. Zatrpavanje vršiti na način da spojevi cijevi ostanu slobodni sve dok se ne ispita vodonepropusnost cjevovoda. Pri tome će na sredini cijevi visina nasutog materijala iznad tjemena biti znatno veća od 30 cm tako da se nakon uspješno provedene tlačne probe razastiranjem preko spojeva i nabijanjem duž cijelog cjevovoda i po čitavoj širini rova postigne jednolika debljina nadsloja od 30 cm iznad tjemena cijevi. U stavku je uključena nabava, doprema, razvažanje duž trase, ubacivanje, razastiranje te nabijanje. Obračun po m</t>
    </r>
    <r>
      <rPr>
        <vertAlign val="superscript"/>
        <sz val="10"/>
        <rFont val="Arial Narrow"/>
        <family val="2"/>
      </rPr>
      <t>3</t>
    </r>
    <r>
      <rPr>
        <sz val="10"/>
        <rFont val="Arial Narrow"/>
        <family val="2"/>
      </rPr>
      <t xml:space="preserve"> materijala u nabijenom stanju.</t>
    </r>
  </si>
  <si>
    <t>2.8</t>
  </si>
  <si>
    <r>
      <t>Zatrpavanje preostalih dijelova rova do donjeg ustroja prometnice ili okolnog terena biranim materijalom iz iskopa granulacije 0-120 mm u slojevima debljine do 30 cm uz nabijanje lakim mehaničkim nabijačem do modula stišljivosti Ms≥40 MN/m</t>
    </r>
    <r>
      <rPr>
        <vertAlign val="superscript"/>
        <sz val="10"/>
        <rFont val="Arial Narrow"/>
        <family val="2"/>
      </rPr>
      <t>2</t>
    </r>
    <r>
      <rPr>
        <sz val="10"/>
        <rFont val="Arial Narrow"/>
        <family val="2"/>
      </rPr>
      <t>. Spojna mjesta na cjevovodu ostaviti otvorena do uspješno provedene tlačne probe. U cijenu je uključen sav rad i materijal. Obračun po m</t>
    </r>
    <r>
      <rPr>
        <vertAlign val="superscript"/>
        <sz val="10"/>
        <rFont val="Arial Narrow"/>
        <family val="2"/>
      </rPr>
      <t>3</t>
    </r>
    <r>
      <rPr>
        <sz val="10"/>
        <rFont val="Arial Narrow"/>
        <family val="2"/>
      </rPr>
      <t xml:space="preserve"> zatrpanog rova u nabijenom stanju.</t>
    </r>
  </si>
  <si>
    <t>2.9</t>
  </si>
  <si>
    <r>
      <t>Zatrpavanje preostalih dijelova rova do donjeg ustroja prometnice ili okolnog terena, zamjenskim kamenim materijalom granulacije 0-63 mm u slojevima debljine do 30 cm uz nabijanje lakim mehaničkim nabijačem do modula stišljivosti Ms≥40 MN/m</t>
    </r>
    <r>
      <rPr>
        <vertAlign val="superscript"/>
        <sz val="10"/>
        <rFont val="Arial Narrow"/>
        <family val="2"/>
      </rPr>
      <t>2</t>
    </r>
    <r>
      <rPr>
        <sz val="10"/>
        <rFont val="Arial Narrow"/>
        <family val="2"/>
      </rPr>
      <t>. Spojna mjesta na cjevovodu ostaviti otvorena do uspješno provedene tlačne probe. U cijenu je uključen sav rad i materijal. Obračun po m</t>
    </r>
    <r>
      <rPr>
        <vertAlign val="superscript"/>
        <sz val="10"/>
        <rFont val="Arial Narrow"/>
        <family val="2"/>
      </rPr>
      <t>3</t>
    </r>
    <r>
      <rPr>
        <sz val="10"/>
        <rFont val="Arial Narrow"/>
        <family val="2"/>
      </rPr>
      <t xml:space="preserve"> zatrpanog rova u nabijenom stanju.</t>
    </r>
  </si>
  <si>
    <t>2.10</t>
  </si>
  <si>
    <r>
      <t>Zbrinjavanje viška iskopanog materijala u skladu s Pravilnikom o građevnom otpadu i otpadu koji sadrži azbest (NN 69/16). Količina se procjenjuje kao 50% viška iskopa. Stvarna količina će se utvrditi na samom gradilištu. Obračun po m</t>
    </r>
    <r>
      <rPr>
        <vertAlign val="superscript"/>
        <sz val="10"/>
        <rFont val="Arial Narrow"/>
        <family val="2"/>
      </rPr>
      <t>3</t>
    </r>
    <r>
      <rPr>
        <sz val="10"/>
        <rFont val="Arial Narrow"/>
        <family val="2"/>
      </rPr>
      <t xml:space="preserve"> materijala u sraslom stanju.</t>
    </r>
  </si>
  <si>
    <t>2.11</t>
  </si>
  <si>
    <r>
      <t>Zbrinjavanje mineralne sirovine iz iskopa u skladu s Pravilnikom o postupanju s viškom iskopa koji predstavlja mineralnu sirovinu kod izvođenja građevinskih radova viška (NN 79/14). Količina se procjenjuje kao 50% viška iskopa. Stvarna količina će se utvrditi na samom gradilištu. Obračun po m</t>
    </r>
    <r>
      <rPr>
        <vertAlign val="superscript"/>
        <sz val="10"/>
        <rFont val="Arial Narrow"/>
        <family val="2"/>
      </rPr>
      <t>3</t>
    </r>
    <r>
      <rPr>
        <sz val="10"/>
        <rFont val="Arial Narrow"/>
        <family val="2"/>
      </rPr>
      <t xml:space="preserve"> materijala u sraslom stanju.</t>
    </r>
  </si>
  <si>
    <t>UKUPNO ZEMLJNI RADOVI:</t>
  </si>
  <si>
    <t>3</t>
  </si>
  <si>
    <t>BETONSKI I ARMIRANO-BETONSKI RADOVI</t>
  </si>
  <si>
    <t>3.1</t>
  </si>
  <si>
    <t>Nabava, doprema i ugradnja betona za izvedbu blokova osiguranja horizontalnih krivina, završetka, redukcija cjevovoda, te otcjepnih komada ogranaka dimenzija i oblika prema detalju iz grafičkih priloga. Betoniranje se vrši betonom C16/20 ili jednakovrijedno. Svi blokovi se betoniraju prije tlačne probe. U cijenu uključena potrebna oplata. Obračun po komadu izvedenog betonskog oslonca.</t>
  </si>
  <si>
    <t>3.2</t>
  </si>
  <si>
    <t xml:space="preserve">Nabava, doprema i ugradnja betona za izvedbu prstena oko kape zasuna betonom C 16/20 ili jednakovrijedno vanjskih dimenzija 40x40 cm, visine 19 cm. Otvor u betonu je okrugli Ø14 cm, prema obliku kape zasuna. U jediničnu cijenu uračunata oplata. Obračun po komadu ubetonirane kape. </t>
  </si>
  <si>
    <t>3.3</t>
  </si>
  <si>
    <t>Nabava, doprema i ugradnja betona za izvedbu podložnih betonskih blokova od betona C16/20 ili jednakovrijedno veličine 65x65x15 cm ispod N fazona za ugradbu hidranata. U jediničnu cijenu uračunata i potrebna oplata. Obračun po komadu izvedenog bloka.</t>
  </si>
  <si>
    <t>3.4</t>
  </si>
  <si>
    <t xml:space="preserve">Nabava, doprema i ugradnja betona za izvedbu podložnih betonskih blokova od betona C16/20 ili jednakovrijedno ispod fazona i armatura u oknu, dimenzija prema detalju u grafičkom prilogu. U jediničnu cijenu uračunata potrebna oplata. Obračun po komadu izvedenog bloka. </t>
  </si>
  <si>
    <t>3.5</t>
  </si>
  <si>
    <r>
      <t>Nabava, doprema i ugradnja betona za izvedbu podložnog sloja za izravnanja ispod okna - podložni beton C16/20  ili jednakovrijedno debljine 10 cm. U jediničnu cijenu je uključena nabava, doprema, ugradnja, te njega betona. Obračun po m</t>
    </r>
    <r>
      <rPr>
        <vertAlign val="superscript"/>
        <sz val="10"/>
        <rFont val="Arial Narrow"/>
        <family val="2"/>
      </rPr>
      <t>3</t>
    </r>
    <r>
      <rPr>
        <sz val="10"/>
        <rFont val="Arial Narrow"/>
        <family val="2"/>
      </rPr>
      <t xml:space="preserve"> ugrađenog betona.</t>
    </r>
  </si>
  <si>
    <t>3.6</t>
  </si>
  <si>
    <r>
      <t>Nabava, doprema i ugradnja betona za izvedbu donje nosive armirano betonske ploče ispod okana, dimenzija prema detalju iz grafičkog priloga, betonom C30/37 ili jednakovrijedno. U jediničnu cijenu je uključena nabava i doprema kompletnog materijala te izrada, postavljanje i podupiranje oplate, ugradnja, zaštita i njega betona, skidanje oplate i odstranjivanje otpadaka. Obračun po m</t>
    </r>
    <r>
      <rPr>
        <vertAlign val="superscript"/>
        <sz val="10"/>
        <rFont val="Arial Narrow"/>
        <family val="2"/>
      </rPr>
      <t>2</t>
    </r>
    <r>
      <rPr>
        <sz val="10"/>
        <rFont val="Arial Narrow"/>
        <family val="2"/>
      </rPr>
      <t xml:space="preserve"> izvedene oplate i m</t>
    </r>
    <r>
      <rPr>
        <vertAlign val="superscript"/>
        <sz val="10"/>
        <rFont val="Arial Narrow"/>
        <family val="2"/>
      </rPr>
      <t>3</t>
    </r>
    <r>
      <rPr>
        <sz val="10"/>
        <rFont val="Arial Narrow"/>
        <family val="2"/>
      </rPr>
      <t xml:space="preserve"> ugrađenog betona.</t>
    </r>
  </si>
  <si>
    <t>3.6.1</t>
  </si>
  <si>
    <t>Izrada oplate donje ploče okna</t>
  </si>
  <si>
    <t>3.6.2</t>
  </si>
  <si>
    <t>Ugradnja betona donje ploče okna</t>
  </si>
  <si>
    <t>3.7</t>
  </si>
  <si>
    <r>
      <t>Nabava, doprema i ugradnja betona za izvedbu armirano betonskih zidova okna, dimenzija prema detalju iz grafičkog priloga, betonom C30/37 ili jednakovrijedno. Okno se betonira nakon kompletne montaže cijevi, fazonskih komada i armatura. U jediničnu cijenu je uključena nabava i doprema kompletnog materijala te izrada, postavljanje i podupiranje oplate, ugradnja, zaštita i njega betona, skidanje oplate i odstranjivanje otpadaka. Obračun po m</t>
    </r>
    <r>
      <rPr>
        <vertAlign val="superscript"/>
        <sz val="10"/>
        <rFont val="Arial Narrow"/>
        <family val="2"/>
      </rPr>
      <t>2</t>
    </r>
    <r>
      <rPr>
        <sz val="10"/>
        <rFont val="Arial Narrow"/>
        <family val="2"/>
      </rPr>
      <t xml:space="preserve"> izvedene oplate i m</t>
    </r>
    <r>
      <rPr>
        <vertAlign val="superscript"/>
        <sz val="10"/>
        <rFont val="Arial Narrow"/>
        <family val="2"/>
      </rPr>
      <t>3</t>
    </r>
    <r>
      <rPr>
        <sz val="10"/>
        <rFont val="Arial Narrow"/>
        <family val="2"/>
      </rPr>
      <t xml:space="preserve"> ugrađenog betona.</t>
    </r>
  </si>
  <si>
    <t>3.7.1</t>
  </si>
  <si>
    <t>Izrada oplate zidova okna</t>
  </si>
  <si>
    <t>3.7.2</t>
  </si>
  <si>
    <t>Ugradnja betona zidova okna</t>
  </si>
  <si>
    <t>3.8</t>
  </si>
  <si>
    <r>
      <t>Nabava, doprema i ugradnja betona za izvedbu armirano betonske gornje nosive ploče okna, dimenzija prema detalju iz grafičkog priloga, betonom C30/37 ili jednakovrijedno. U jediničnu cijenu je uključena nabava i doprema kompletnog materijala te izrada, postavljanje i podupiranje oplate, ugradnja, zaštita i njega betona, skidanje oplate i odstranjivanje otpadaka. Obračun po m</t>
    </r>
    <r>
      <rPr>
        <vertAlign val="superscript"/>
        <sz val="10"/>
        <rFont val="Arial Narrow"/>
        <family val="2"/>
      </rPr>
      <t>2</t>
    </r>
    <r>
      <rPr>
        <sz val="10"/>
        <rFont val="Arial Narrow"/>
        <family val="2"/>
      </rPr>
      <t xml:space="preserve"> izvedene oplate i m</t>
    </r>
    <r>
      <rPr>
        <vertAlign val="superscript"/>
        <sz val="10"/>
        <rFont val="Arial Narrow"/>
        <family val="2"/>
      </rPr>
      <t>3</t>
    </r>
    <r>
      <rPr>
        <sz val="10"/>
        <rFont val="Arial Narrow"/>
        <family val="2"/>
      </rPr>
      <t xml:space="preserve"> ugrađenog betona.</t>
    </r>
  </si>
  <si>
    <t>3.8.1</t>
  </si>
  <si>
    <t>Izrada oplate gornje ploče okna</t>
  </si>
  <si>
    <t>3.8.2</t>
  </si>
  <si>
    <t>Betoniranje gornje ploče okna</t>
  </si>
  <si>
    <t>3.9</t>
  </si>
  <si>
    <t>Nabava, doprema, ispravljanje, čišćenje, savijanje i montaža armature. Vezanje armature paljenom žicom. Količine na temelju plana savijanja i iskaza armature. Obračun po kg ugrađene mrežaste i rebraste armature.</t>
  </si>
  <si>
    <t>UKUPNO BETONSKI I ARMIRANO BETONSKI RADOVI:</t>
  </si>
  <si>
    <t>4</t>
  </si>
  <si>
    <t>ZIDARSKI RADOVI</t>
  </si>
  <si>
    <t>4.1</t>
  </si>
  <si>
    <t>Izvedba bunarića za hidrante od opeke debljine 12 cm u cementnom mortu 1:2 kompletno. U cijenu je uključena nabava, doprema i ugradnja pune opeke normalnog formata, te spravljanje cementnog morta. Obračun po komadu izvedenog bunarića.</t>
  </si>
  <si>
    <t>4.2</t>
  </si>
  <si>
    <t>Nabava, doprema, i ugradba ljevano-željeznih poklopaca okana nazivnog otvora 600x600 mm, klase nosivosti C 250 (prema HRN EN 124 ili jednakovrijedno). Ugradnja sve prema uputama proizvođača. Obračun po komadu ugrađenog poklopca.</t>
  </si>
  <si>
    <t>4.3</t>
  </si>
  <si>
    <t>Nabava, doprema, namještanje i ugrađivanje stupaljki u oknima.  Penjalice dvostruke širine 40 cm od čelika Ø 22 mm. Prva penjalica u oknu se postavlja na 50 cm ispod kote poklopca, najniža penjalica ne smije biti više od 50 cm iznad poda. Razmak između penjalica je 30 cm. Nije dozvoljeno postavljanje stupaljki jednostruke širine (15 cm). Obračun po komadu ugrađene stupaljke.</t>
  </si>
  <si>
    <t>4.4</t>
  </si>
  <si>
    <t>Zidarska pripomoć pri izvedbi instalacija, te raznih ugradbi. U cijenu uračunati sav potrebni sitni materijal. Obračun po kompletu pripomoći.</t>
  </si>
  <si>
    <t>UKUPNO ZIDARSKI RADOVI:</t>
  </si>
  <si>
    <t>5</t>
  </si>
  <si>
    <t>MONTAŽERSKI RADOVI</t>
  </si>
  <si>
    <t>5.1</t>
  </si>
  <si>
    <t>Nabava, doprema i ugradnja vodovodnih cijevi za izvedbu cjevovoda, od polietilena (PEHD - PE 100), standardnog omjera dimenzija SDR 17, za nazivni tlak (PN) min. 10 bar u skladu s propisima i sukladno zahtjevima norme HRN EN 12201-2 ili jednakovrijedno, položaja i pada prema nacrtima. Međusobno spajanje cijevi elektrofuzijskim spojnicama, a spajanje cijevi s ljevano-željeznim fazonskim komadima i armaturama pomoću prirubničkog spoja (prirubnički tuljak i slobodna prirubnica).
Polaganje cijevi izvodi se na unaprijed izvedenu posteljicu. U jediničnu cijenu je uključena je nabava, doprema na gradilište s istovarom uz rov, privremeno odlagalište ili skladištenje prema uputama proizvođača, razvoz duž trase i ugradnja prema uvjetima iz projekta te sav rad, spojni materijal (elektrospojnice). Stavkom je obuhvaćena i obvezna kontrola kvalitete cijevi i spojeva. Obračun po m' cijevi.</t>
  </si>
  <si>
    <t>5.1.1</t>
  </si>
  <si>
    <t>PEHD cijevi  DN 63 mm</t>
  </si>
  <si>
    <t>5.1.2</t>
  </si>
  <si>
    <t>PEHD cijevi  DN 90 mm</t>
  </si>
  <si>
    <t>5.1.3</t>
  </si>
  <si>
    <t>PEHD cijevi  DN 110 mm</t>
  </si>
  <si>
    <t>5.2</t>
  </si>
  <si>
    <t>Radovi na polaganju PEHD vodovodnih cijevi ispod postojeće državne ceste tehnologijom mikrotuneliranja. Stavkom je obuhvaćeno: izrada izvedbenog projekta u skladu s odabranom tehnologijom; iskop ulazne i izlazne radne jame, te utovar i odvoz iskopanog materijala na privremeni deponij; izrada betonske podloge za bušeću garnituru; montiranje bušeće garniture i sve ostale opreme na pripremljenu podlogu; bušenje s odabranom bušećom glavom nazivnog promjera cijevi; nabava, doprema i uvlačenje zaštitne PEHD cijevi DN 200 mm, PE 100, SDR17, pojedinačne duljine 6 m. Međusobno spajanje cijevi vrši se sučeonim zavarivanjem. U stavku također ulazi doprema i uvlačenje PEHD cijevi na distancerima u PEHD zaštitnu cijev. PEHD cijevi DN 110 mm, SDR17, pojedinačne duljine 6 m. Međusobno spajanje cijevi vrši se elektrofuzijskim spojnicama. Stavkom je također obuhvaćen i utovar i dovoz materijala s privremene deponije, te zatrpavanje radnih jama do kote posteljice kolničke konstrukcije, te utovar, transport i odvoz viška iskopanog materijala  s privremene deponije na trajni deponij, uz plaćanje naknade za deponiranje. Prema odabranoj tehnologiji Izvođač radova dužan je osigurati svu potrebnu mehanizaciju za izvođenje radova  i montiranje opreme za bušenje, crpiti vodu iz građevnih jama u slučaju potrebe, osigurati sve mjere zaštite na radu, osigurati priključak vode za potrebe bušenja i platiti naknadu za utrošak vode i to sve ulazi u režijske troškove gradilišta. Obračun po m' ugrađene zaštitne cijevi.</t>
  </si>
  <si>
    <t>Nabava, doprema i ugradnja fazonskih komada izrađenih iz duktil nodularnog lijeva GGG 40 (duktil ljevano-željezo) prema HRN EN 545:2010 ili jednakovrijedno. Unutarnja zaštita fazona je epoksi premaz plavi za pitku vodu minimalne debljine premaza 250 qm prema HRN EN 545:2010 ili jednakovrijedno. Vanjska zaštita fazona je epoksi premaz plavi minimalne debljine premaza 250 qm prema HRN EN 545:2010 ili jednakovrijedno. Traženi fazonski komadi i lukovi izrađeni su prema standardu ISO 2531 i DIN 28600 ili jednakovrijedno. Fazonski komadi na naglavak kao i lukovi spajaju se spojem tipa TYTON ili jednakovrijedno u svemu prema standardu DIN 28603 ili jednakovrijedno. Priključne dimenzije prirubničkih spojeva su prema standardu HRN EN 1092-2 ili jednakovrijedno za ljevano-željezne prirubnice. Svi fazonski komadi, lukovi i sav brtveni materijal je za radni tlak od PN 10 bara. U jediničnu cijenu je uključena je nabava, doprema na gradilište s istovarom uz rov, privremeno odlagalište ili skladištenje prema uputama proizvođača, razvoz duž trase i ugradnja prema uvjetima iz projekta te sav rad, spojni i brtveni materijal (vijci od nehrđajućeg čelika). Obračun po komadu ugrađenog elementa.</t>
  </si>
  <si>
    <t>5.2.1</t>
  </si>
  <si>
    <t>FF DN 80 mm, L=200 mm</t>
  </si>
  <si>
    <t>5.2.2</t>
  </si>
  <si>
    <t>FF DN 80 mm, L=300 mm</t>
  </si>
  <si>
    <t>5.2.3</t>
  </si>
  <si>
    <t>FF DN 80 mm, L=900 mm</t>
  </si>
  <si>
    <t>5.2.4</t>
  </si>
  <si>
    <t>FF DN 100 mm, L=600 mm</t>
  </si>
  <si>
    <t>5.2.5</t>
  </si>
  <si>
    <t>FFR DN 80-50 mm</t>
  </si>
  <si>
    <t>5.2.6</t>
  </si>
  <si>
    <t>FFR DN 100-50 mm</t>
  </si>
  <si>
    <t>5.2.7</t>
  </si>
  <si>
    <t>FFR DN 100-80 mm</t>
  </si>
  <si>
    <t>5.2.8</t>
  </si>
  <si>
    <t>FFQ 90° DN 80 mm</t>
  </si>
  <si>
    <t>5.2.9</t>
  </si>
  <si>
    <t>N DN 80 mm</t>
  </si>
  <si>
    <t>5.2.10</t>
  </si>
  <si>
    <t>T DN 80/80 mm</t>
  </si>
  <si>
    <t>5.2.11</t>
  </si>
  <si>
    <t>T DN 100/80 mm</t>
  </si>
  <si>
    <t>5.2.12</t>
  </si>
  <si>
    <t>T DN 100/100 mm</t>
  </si>
  <si>
    <t>5.2.13</t>
  </si>
  <si>
    <t>Cijevna ogrlica 100-1''</t>
  </si>
  <si>
    <t>5.3</t>
  </si>
  <si>
    <t>Nabava, doprema i ugradnja fazonskih komada od polietilena visoke gustoće (PEHD), PE100, SDR 17 za nazivni tlak (PN) min. 10 bar. Spajanje fazona sa cijevi izvodi se elektrofuzijskim spojnicama. U jediničnu cijenu je uključena je nabava, doprema na gradilište s istovarom uz rov, privremeno odlagalište ili skladištenje prema uputama proizvođača, razvoz duž trase i ugradnja prema uvjetima iz projekta te sav rad, spojni i brtveni materijal (vijci od nehrđajućeg čelika). Obračun po ugrađenom komadu.</t>
  </si>
  <si>
    <t>5.3.1</t>
  </si>
  <si>
    <t>PE tuljak DV 63 + slobodna prirubnica DN 50</t>
  </si>
  <si>
    <t>5.3.2</t>
  </si>
  <si>
    <t>PE tuljak DV 90 + slobodna prirubnica DN 80</t>
  </si>
  <si>
    <t>5.3.3</t>
  </si>
  <si>
    <t>PE tuljak DV 110 + slobodna prirubnica DN 100</t>
  </si>
  <si>
    <t>5.3.4</t>
  </si>
  <si>
    <t>PE LUK 30° DV 110</t>
  </si>
  <si>
    <t>5.3.5</t>
  </si>
  <si>
    <t>PE LUK 45° DV 110</t>
  </si>
  <si>
    <t>5.3.6</t>
  </si>
  <si>
    <t>PE LUK 90° DV 110</t>
  </si>
  <si>
    <t>5.4</t>
  </si>
  <si>
    <t>Nabava, doprema i ugradnja zasuna od lijevanog željeza, kratkih s ravnim prolazom i mekim nalijeganjem za radni tlak 10 bara. Zaštita od korozije iznutra i izvana epoksidni sloj (EP-P) prema GSK smjernicama. Komplet sa teleskopskom ugradbenom garniturom i okruglom ljevanoželjeznom uličnom kapom prema DIN 4056 ili jednakovrijedno ili radnim kolom, za radni tlak 10 bara. Sav strojni i ručni rad prema uputama od prozvođača.  U jediničnu cijenu je uključena je nabava, doprema na gradilište s istovarom uz rov, privremeno odlagalište ili skladištenje prema uputama proizvođača, razvoz duž trase i ugradnja prema uvjetima iz projekta te sav rad, spojni i brtveni materijal (vijci od nehrđajućeg čelika). Obračun po ugrađenom komadu.</t>
  </si>
  <si>
    <t>5.4.1</t>
  </si>
  <si>
    <t>ELIPTIČNI ZASUN DN 80 mm + kolo</t>
  </si>
  <si>
    <t>5.4.2</t>
  </si>
  <si>
    <t>ELIPTIČNI ZASUN DN 50 mm + teleskopska ugradbena garnitura i ulična kapa</t>
  </si>
  <si>
    <t>5.4.3</t>
  </si>
  <si>
    <t>ELIPTIČNI ZASUN DN 80 mm + teleskopska ugradbena garnitura i ulična kapa</t>
  </si>
  <si>
    <t>5.4.4</t>
  </si>
  <si>
    <t>ELIPTIČNI ZASUN DN 100 mm + teleskopska ugradbena garnitura i ulična kapa</t>
  </si>
  <si>
    <t>5.5</t>
  </si>
  <si>
    <t>Nabava, doprema i ugradnja podzemnih hidranata DN 80 od ljevanog željeza, prema DIN 3221 ili jednakovrijedno i ljevano željeznom ovalnom uličnom kapom prema DIN 4055 ili jednakovrijedno, kompletno sa brtvama i vijcima od nehrđajućeg čelika za radni tlak 10 bara. U jediničnu cijenu je uključena je nabava, doprema na gradilište s istovarom uz rov, privremeno odlagalište ili skladištenje prema uputama proizvođača, razvoz duž trase i ugradnja prema uvjetima iz projekta te sav rad. Obračun po ugrađenom komadu.</t>
  </si>
  <si>
    <t>5.5.1</t>
  </si>
  <si>
    <t>Podzemni hidrant DN 80 mm, L=780 mm</t>
  </si>
  <si>
    <t>5.6</t>
  </si>
  <si>
    <t>Nabava, doprema i ugradnja hvatača nečistoća od duktil nodularnog lijeva GGG 40 (duktil ljevano-željezo) prema HRN EN 545:2010 ili jednakovrijedno, s filterom i nosačem filterskog uloška od nehrđajućeg čelika. Unutarnja zaštita fazona je epoksi premaz plavi za pitku vodu minimalne debljine premaza 250 qm prema HRN EN 545:2010 ili jednakovrijedno. Vanjska zaštita fazona je epoksi premaz plavi minimalne debljine premaza 250 qm prema HRN EN 545:2010 ili jednakovrijedno. Komplet sa sa potrebnim materijalom za spajanje sa fazonskim komadima s prirubnicama prema DIN EN 1092-2 ili jednakovrijedno (brtve i vijci od nehrđajućeg čelika), za radni tlak od 10 bara. U jediničnu cijenu je uključena je nabava, doprema na gradilište s istovarom uz rov, privremeno odlagalište ili skladištenje prema uputama proizvođača, razvoz duž trase i ugradnja prema uvjetima iz projekta te sav rad. Obračun po ugrađenom komadu.</t>
  </si>
  <si>
    <t>5.6.1</t>
  </si>
  <si>
    <t>Hvatač nečistoća DN 80 mm</t>
  </si>
  <si>
    <t>5.7</t>
  </si>
  <si>
    <t>Nabava, doprema i ugradnja ventila za redukciju (regulaciju) nizvodnog  tlaka sa sustavom za male protoke. Izrađen iz nodularnog lijeva HRN EN-GJS-400 (GGG 40), prema normi HRN EN 1074-5:2002 ili jednakovrijedno, s prirubnicama prema HRN EN 1092-2 ili jednakovrijedno, s unutarnjom i vanjskom izolacijom iz epoksi premaza plavog minimalne debljine premaza 250 qm.Ventil mora biti hidraulički i upravljan putem tri pilota  s manometrima na ulazu i izlazu i s oprugom i vretenom izrađenim iz nehrđajućeg čelika. Upravljački sklop za odvojenu regulaciju brzine zatvaranja i brzine otvaranja i brzine reakcije. Oblik zatvarača takav da kod otvorenosti 50 % omogući minimalno 20% kapaciteta ventila. Materijal iz kojeg je izrađena membrana treba biti najlon presvučen neoprenom. Područje regulacije, ulazni tlak do PN 16 bar izlazni tlak s mogućnošću naknadne regulacije od 0.7-15 bar. Ventil se isporučuje s ugrađenim pilot ventilom (high sensitive flow pilot) osjetljivim na protok i ugrađenom prigušnicom dimenzioniranom ovisno o potrebama protoka. Mogućnost nadogradnje ventila sa dodatnim funkcijama. 
U cijenu su uračunati manometri, kuglasti ventili, prigušnica, mini hidraulični ventil, sve zajedno sa svim potrebnim spojnim i privčrsnim materijalom za ispravno funkcioniranje regulatora tlaka. Obračun po ugrađenom komadu.</t>
  </si>
  <si>
    <t>5.7.1</t>
  </si>
  <si>
    <t>Ventil za regulaciju tlaka DN 80 mm</t>
  </si>
  <si>
    <t>5.8</t>
  </si>
  <si>
    <t>Nabava, doprema i polaganje odgovarajuće vrpce s metalnim vodićem za označavanje i pronalaženje s oznakom VODOVOD, točno iznad osi cjevovoda u vrhu nasipnog drobljenog materijala. Obračun po m' ugrađene vrpce.</t>
  </si>
  <si>
    <t>5.9</t>
  </si>
  <si>
    <t>Izvedba spojeva novog cjevovoda s postojećim vodoopskrbnim ograncima. U cijenu je uračunat sav potreban rad i materijal. Obračunava se po kompletu potrebnih radova. Izvođač radova po ovoj stavci je dužan koordinirati se s nadležnim komunalnim poduzećem za izvršenje radova predmetne stavke.</t>
  </si>
  <si>
    <t>5.10</t>
  </si>
  <si>
    <t>Obnova postojećih kućnih priključaka nakon izvedbe vodovodnih cijevi. Ovi radovi obuhvaćaju spajanje postojećih objekata na projektirane cjevovode, do pune funkcionalnosti, a izvode se prema dogovoru s nadzornim inženjerom. Obračun količina vrši se prema stvarno izvedenim radovima za svaki spoj. Vodovodni priključak, prosječne duljine do 7,0 m, odnosi se na spoj između vodomjernog okna i vodoopskrbnog cjevovoda na koji se priključuje. Stavka uključuje iskop rova širine 0,50 m i prosječne dubine 0,60 m, nabavu, dopremu i ugradnju posteljice (kameni materijal granulacije 0-8 mm), kompletnog cijevnog materijala (PEHD cijevi DV 32 i fitinzi) za radni tlak od 10 bara, zasipa cijevi (kameni materijal granulacije 0-8 mm) te zatrpavnje ostatka rova matrijalom iz iskopa kao i odvoz i zbrinjavanje viška iskopa. Obnova  priključka izvodi se u cjelini, od vodovodne cijevi do vodomjera. Nije prihvatljivo spajanje novog dijela priključka na stari priključni vod. U stavku je uračunato i moguće probijanje ogradnog zida, u svrhu priključenja. Obračun po komadu priključka. Izvođač radova po ovoj stavci je dužan koordinirati se s nadležnim komunalnim poduzećem za izvršenje radova predmetne stavke.</t>
  </si>
  <si>
    <t>5.11</t>
  </si>
  <si>
    <t>Ispitivanje cjevovoda na nepropusnost (tlačna proba) od osobe akreditirane za tu vrstu radova. U stavku je uključena montaža i demontaža privremenog dovoda vode i spojeva, aparata za tlačenje sa manometrom i kontrolnim manometrom, dobava vode, punjenje cjevovoda vodom, tlačenje pumpom, ispuštanje vode i propisani ispravak eventualne neispravnosti. Prije punjenja cjevovoda vodom mora biti izvršeno osiguranje i ukrućenje na svim krivinama i krajevima cjevovoda te djelomično zatrpavanje cijevi sitnozrnastim materijalom osim na spojevima kako bi se postigla sigurnost, da uspostavljeni pritisak ne bi pomaknuo ili digao cijev te oštetio spojeve i cijevi kao i doveo u opasnost radnike-montere. Prilikom ispitivanja zabranjuje se svaki rad u rovu. Punjenje cijevi izvesti polagano da zrak iz cijevi može slobodno izaći. Stavka uključuje predprobu, glavnu probu i skupnu probu. Obračun po m' cjevovoda.</t>
  </si>
  <si>
    <t>5.12</t>
  </si>
  <si>
    <t>Čišćenje i ispiranje montiranog cjevovoda nakon kompletno zatrpanog rova i uspješno provedene tlačne probe. Ispiranje cjevovoda vrši se prema opisu u posebnim tehničkim uvjetima izvedbe cjevovoda. U cijenu je uračunata dobava vode te sav alat, strojevi, pomoćni materijal i rad. Ispiranje vršiti dok na ispustu ne počne izlaziti potpuno čista i bistra voda. Obračun po m' cjevovoda.</t>
  </si>
  <si>
    <t>5.13</t>
  </si>
  <si>
    <t>Dezinfekcija montiranog cjevovoda prije stavljanja istog u pogon. Nakon provedenog tlačnog ispitivanja te ispiranja cijevi pristupa se dezinfekciji cjevovoda prema tehničkim uvjetima izvedbe cjevovoda ili prema posebnim uvjetima sanitarne inspekcije. Dezinfekciju provodi ovlaštena tvrtka za takve poslove. Nakon dezinfekcije otopinu ispustiti i cijevi isprati s normalno kloriranom vodom za piće. Dezinfekcija se smatra uspješno provedenom kada analizirani uzorak dade zadovoljavajuće rezultate. U cijenu uključen sav rad, utrošak vode i dezifekcijskog sredstva, uzimanje i nošenje uzorka na analizu te dobivanje atesta o sanitarnoj ispravnosti kod nadležne zdravstvene ustanove. Stavka obuhvaća i zbrinjavanje ispuštene hiperklorirane vode. Obračun po m' cjevovoda.</t>
  </si>
  <si>
    <t>5.14</t>
  </si>
  <si>
    <t>Izvedba provizornih cjevovoda i kućnih privremenih priključaka radi osiguranja vodoopskrbe potrošača za vrijeme radova na izgradnji i rekonstrukciji vodovodnog cjevovoda. Provizorij će se izvesti od PE cijevi. Veličina profila cijevi ovisiti će o duljini samog provizorija i broju potrošača na njemu, a biti će u rasponu od DN 20 mm (priključni vodovi) do DN 110 mm (sve za 10 bara). Stavka obuhvaća nabavu, dopremu na gradilište i razvlačenje cijevi kao i njihovo spajanje i sidrenje na čitavoj dužini trase te kasniju demontažu provizorija. Također, stavka obuhvaća i sav eventualni strojni i ručni iskop materijala za potrebu izvedbe provizornog spoja na postojeću vodovodnu mrežu, prekope i zatrpavanja na mjestima gdje je to potrebno te druge građevinske radove po potrebi. U slučaju opasnosti od smrzavanja, provizorij je potrebno zaštiti od istog na adekvatan način.  Izvođač radova po ovoj stavci je dužan koordinirati se s nadležnim komunalnim poduzećem za izvršenje radova predmetne stavke. Obračun po kompletno izvedenom provizoriju. Uključen sav potrebni rad i materijal.</t>
  </si>
  <si>
    <t>UKUPNO MONTAŽERSKI RADOVI:</t>
  </si>
  <si>
    <t>6</t>
  </si>
  <si>
    <t>OBNOVA KOLNIČKIH KONSTRUKCIJA</t>
  </si>
  <si>
    <t>6.1</t>
  </si>
  <si>
    <t xml:space="preserve">Ugradnja rubnjaka (na podlozi od betona klase C 12/15) od predgotovljenih betonskih elemenata klase C 40/45, dimenzija 15/25 cm. Postavljanje rubnjaka prema detaljima iz projekta.  Obračun je po m'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 ili jednakovrijedno. </t>
  </si>
  <si>
    <t>6.2</t>
  </si>
  <si>
    <r>
      <t>Izrada nosivog sloja (Ms≥80 MN/m</t>
    </r>
    <r>
      <rPr>
        <vertAlign val="superscript"/>
        <sz val="10"/>
        <rFont val="Arial Narrow"/>
        <family val="2"/>
      </rPr>
      <t>2</t>
    </r>
    <r>
      <rPr>
        <sz val="10"/>
        <rFont val="Arial Narrow"/>
        <family val="2"/>
      </rPr>
      <t>) u  širini prometnice (cca. 3,0 m) od drobljenog kamenog materijala, najvećeg zrna 63 mm, debljine 30 cm.  U cijenu je uključena nabava i doprema materijala, utovar, prijevoz i ugradnja (strojno razastiranje, planiranje i zbijanje do traženog modula stišljivosti ili stupnja zbijenosti) na uređenu i preuzetu podlogu. Obračun je po m</t>
    </r>
    <r>
      <rPr>
        <vertAlign val="superscript"/>
        <sz val="10"/>
        <rFont val="Arial Narrow"/>
        <family val="2"/>
      </rPr>
      <t>3</t>
    </r>
    <r>
      <rPr>
        <sz val="10"/>
        <rFont val="Arial Narrow"/>
        <family val="2"/>
      </rPr>
      <t xml:space="preserve"> ugrađenog materijala u zbijenom stanju. Izvedba, kontrola kakvoće i obračun prema OTU 5-01 ili jednakovrijedno.</t>
    </r>
  </si>
  <si>
    <t>6.3</t>
  </si>
  <si>
    <r>
      <t>Izrada nosivog sloja (Ms≥80 MN/m</t>
    </r>
    <r>
      <rPr>
        <vertAlign val="superscript"/>
        <sz val="10"/>
        <rFont val="Arial Narrow"/>
        <family val="2"/>
      </rPr>
      <t>2</t>
    </r>
    <r>
      <rPr>
        <sz val="10"/>
        <rFont val="Arial Narrow"/>
        <family val="2"/>
      </rPr>
      <t>) u  širini betonskog kolnika (cca. 1,0 m) od drobljenog kamenog materijala, najvećeg zrna 63 mm, debljine 30 cm.  U cijenu je uključena nabava i doprema materijala, utovar, prijevoz i ugradnja (strojno razastiranje, planiranje i zbijanje do traženog modula stišljivosti ili stupnja zbijenosti) na uređenu i preuzetu podlogu. Obračun je po m</t>
    </r>
    <r>
      <rPr>
        <vertAlign val="superscript"/>
        <sz val="10"/>
        <rFont val="Arial Narrow"/>
        <family val="2"/>
      </rPr>
      <t>3</t>
    </r>
    <r>
      <rPr>
        <sz val="10"/>
        <rFont val="Arial Narrow"/>
        <family val="2"/>
      </rPr>
      <t xml:space="preserve"> ugrađenog materijala u zbijenom stanju. Izvedba, kontrola kakvoće i obračun prema OTU 5-01 ili jednakovrijedno.</t>
    </r>
  </si>
  <si>
    <t>6.4</t>
  </si>
  <si>
    <r>
      <t>Izrada nosivo - habajućeg sloja u širini prometnice (cca.  3,0 m) (srednje prometno opterećenje) AC 16 surf  50/70 AG3 M3 ili jednakovrijedno, debljine 6,0 cm.  U cijeni su sadržani svi troškovi nabave materijala, proizvodnje i ugradnje asfaltne mješavine, prijevoz, oprema i sve ostalo što je potrebno za potpuno izvođenje radova. Obračun je po m</t>
    </r>
    <r>
      <rPr>
        <vertAlign val="superscript"/>
        <sz val="10"/>
        <rFont val="Arial Narrow"/>
        <family val="2"/>
      </rPr>
      <t>2</t>
    </r>
    <r>
      <rPr>
        <sz val="10"/>
        <rFont val="Arial Narrow"/>
        <family val="2"/>
      </rPr>
      <t xml:space="preserve"> gornje površine stvarno položenog i ugrađenog habajućeg sloja od asfaltbetona sukladno projektu. Izvedba i kontrola kakvoće prema (HRN EN 13108-1 ili jednakovrijedno)  i tehničkim svojstvima i zahtjevima za građevne proizvode za proizvodnju asfaltnih mješavina i za asfaltne slojeve kolnika.</t>
    </r>
  </si>
  <si>
    <t>6.5</t>
  </si>
  <si>
    <r>
      <t>Izrada betonskog kolnika betonom C30/37 ili jednakovrijedno u širini cca. 1,0 m, debljine 15 cm.  U jediničnu cijenu je uključena nabava i doprema kompletnog materijala te izrada, postavljanje i podupiranje oplate, ugradnja, zaštita i njega betona, skidanje oplate i odstranjivanje otpadaka. Obračun je po m</t>
    </r>
    <r>
      <rPr>
        <vertAlign val="superscript"/>
        <sz val="10"/>
        <rFont val="Arial Narrow"/>
        <family val="2"/>
      </rPr>
      <t>3</t>
    </r>
    <r>
      <rPr>
        <sz val="10"/>
        <rFont val="Arial Narrow"/>
        <family val="2"/>
      </rPr>
      <t xml:space="preserve"> ugrađenog betona.</t>
    </r>
  </si>
  <si>
    <t>UKUPNO OBNOVA KOLNIČKIH KONSTRUKCIJA:</t>
  </si>
  <si>
    <t>7</t>
  </si>
  <si>
    <t>ZAVRŠNI RADOVI</t>
  </si>
  <si>
    <t>Izrada geodetskog elaborata izvedenog stanja cjevovoda, objekata na cjevovodu, terena i obližnjih instalacija te upis u katastar instalacija. Geodetsko snimanje je potrebno izvesti dok je cjevovod još vidljiv, nakon montaže cjevovoda, a prije zatrpavanja rova (neposredno nakon završetka uspješno provedenog ispitivanja vodonepropusnosti). Elaborat mora biti izrađen u apsolutnim koordinatama (x,y,z) i ovjeren od nadležnog katastarskog ureda. Elaborat može dobiti ovjeru samo ako je snimanje u cijelosti provedeno isključivo po dostupnom - vidljivom cjevovodu i samo ako sadržava izjavu odgovorne osobe kojom se to potvrđuje. Elaborat se predaje investitoru u cjelovitom pisanom (tri primjeraka) i digitalnom obliku (dva primjerka). Obračun po kompletu izrađenog elaborata.</t>
  </si>
  <si>
    <t>7.2</t>
  </si>
  <si>
    <t>Izrada projekta izvedenog stanja s točnim položajnim nacrtima i uzdužnim presjecima te unesenim svim promjenama trase i nivelete te objekata od prvobitnog projekta. Projekt se predaje investitoru u cjelovitom pisanom (tri primjeraka) i digitalnom obliku (dva primjerka). Obračun po kompletu izrađenog projekta izvedenog stanja.</t>
  </si>
  <si>
    <t>UKUPNO ZAVRŠNI RADOVI:</t>
  </si>
  <si>
    <t xml:space="preserve">TROŠKOVNIK: </t>
  </si>
  <si>
    <t>REKAPITULACIJA:</t>
  </si>
  <si>
    <t xml:space="preserve">PRIPREMNI RADOVI </t>
  </si>
  <si>
    <r>
      <t>ZEMLJANI RADOVI</t>
    </r>
    <r>
      <rPr>
        <sz val="10"/>
        <rFont val="Arial Narrow"/>
        <family val="2"/>
      </rPr>
      <t xml:space="preserve">  </t>
    </r>
  </si>
  <si>
    <r>
      <t>BETONSKI I ARMIRANO-BETONSKI RADOVI</t>
    </r>
    <r>
      <rPr>
        <sz val="10"/>
        <rFont val="Arial Narrow"/>
        <family val="2"/>
      </rPr>
      <t xml:space="preserve">  </t>
    </r>
  </si>
  <si>
    <r>
      <t>ZIDARSKI RADOVI</t>
    </r>
    <r>
      <rPr>
        <sz val="10"/>
        <rFont val="Arial Narrow"/>
        <family val="2"/>
      </rPr>
      <t xml:space="preserve">      </t>
    </r>
  </si>
  <si>
    <r>
      <t>MONTAŽERSKI RADOVI</t>
    </r>
    <r>
      <rPr>
        <sz val="10"/>
        <rFont val="Arial Narrow"/>
        <family val="2"/>
      </rPr>
      <t xml:space="preserve"> </t>
    </r>
  </si>
  <si>
    <t>Naziv građevine:</t>
  </si>
  <si>
    <t>ZAMJENA VODOOPSKRBNOG CJEVOVODA NA DIONICI DINJIŠKA - MIŠKOVIĆI</t>
  </si>
  <si>
    <t>Razina razrade i strukovna odrednica projekta:</t>
  </si>
  <si>
    <t>GLAVNI GRAĐEVINSKI PROJEKT - PROJEKT VODOOPSKRBNOG CJEVOVODA</t>
  </si>
  <si>
    <t>Investitor:</t>
  </si>
  <si>
    <t>KOMUNALNO DRUŠTVO PAG d.o.o., Ulica braće Fabijanić b.b.,  23250 Pag</t>
  </si>
  <si>
    <t>Izradio:</t>
  </si>
  <si>
    <t>SEDRA CONSULTING d.o.o., Uskopska 11., 10010 Zagreb</t>
  </si>
  <si>
    <t>Oznaka projekta:</t>
  </si>
  <si>
    <t>GP-2018P23</t>
  </si>
  <si>
    <t>Red.br.</t>
  </si>
  <si>
    <t>Opis stavke</t>
  </si>
  <si>
    <t>JM</t>
  </si>
  <si>
    <t>jedinična cijena</t>
  </si>
  <si>
    <t>Iznos</t>
  </si>
  <si>
    <t>I.</t>
  </si>
  <si>
    <t>GEODETSKI RADOVI</t>
  </si>
  <si>
    <t>Geodetski radovi pri građenju sustava vodoopskrbe obuhvaćaju:</t>
  </si>
  <si>
    <t>- iskolčenje trase vodoopskrbnih cjevovoda, priključaka i svih objekata u trasi i preko trase,</t>
  </si>
  <si>
    <t>- sva mjerenja koja su u vezi s prijenosom podataka iz projekta na teren i obrnuto,</t>
  </si>
  <si>
    <t>- održavanje iskolčenih oznaka na terenu u cijelom razdoblju od početka radova do predaje radova investitoru,</t>
  </si>
  <si>
    <t>- izradu geodetskog elaborata iskolčenja</t>
  </si>
  <si>
    <t>- izradu geodetskog elaborata upisa izgrađene građevine vodoopskrbnih cjevovoda sa svim objektima  u katastarski operat i uknjižba u zemljišno-knjižnom odjelu (gruntovnici) prema važećim zakonskim propisima. </t>
  </si>
  <si>
    <t>- izradu snimka izvedenog stanja vodoopskrbnih cjevovoda i svih pripadajućih priključaka</t>
  </si>
  <si>
    <t>Snimanje vodoopskrbnih cjevovoda mora se izvoditi dok je cjevovod još vidljiv odnosno nakon uspješno provedenih tlačnih proba i ispitivanja vodonepropusnosti. 
Snimak izvedenog stanja mora sadržavati i sve druge instalacije u blizini vjevovoda s geodetskim naznakama udaljenosti. Sve vezano na državni koordinatni sustav i visinsku izmjeru. 
Elaborat dostaviti investitoru kao digitalnu geodetsku snimku u dwg formatu na CD-u, te u dva primjerka uvezanog elaborata ovjerenog na katastru, nakon završetka radova, a prije tehničkog pregleda. </t>
  </si>
  <si>
    <t>Rad se mjeri po metru cjevovoda i priključaka u skladu s projektima.</t>
  </si>
  <si>
    <t>Osiguranje osi trase, iskolčenje objekata, održavanje i obnova osi trase i drugih točaka nužnih za uspješno izvođenje radova, odnosno poslovi opisani u potpoglavlju 1-01 OTU, te potreban materijal i troškovi prijevoza vezani uz taj rad, plaćaju se po metru cjevovoda i priključaka u skladu s projektima. U cijenu održavanja osi trase i iskolčenja objekata uključena su sva potrebna mjerenja i iskolčenja za sve stacionaže, lomne točke, visinske točke (reperi), položaje okana, pozajmišta materijala, odlagališta i drugih karakterističnih točaka budućeg objekta, tijekom rada i tehničkog pregleda, te izvođač nema pravo na posebnu naknadu za te radove.</t>
  </si>
  <si>
    <t xml:space="preserve">- geodetski radovi za vodovod </t>
  </si>
  <si>
    <t>- geodetski radovi za vodovodne priključke (40 kom)</t>
  </si>
  <si>
    <t>TRAŽENJE POSTOJEĆIH INSTALACIJA</t>
  </si>
  <si>
    <t xml:space="preserve">Pregled trase uređajem za traženje instalacija prije početka radova uz označavanje pozicije instalacija situacijski i visinski.
Osiguranje, odnosno zaštita postojećih instalacija uz trasu cjevovoda i na mjestima križanja s njim za vrijeme građenja, u svemu prema uputama i pravilima, te nadzoru nadzornog inženjera i investitora  (voda, plin, struja, telefon...). </t>
  </si>
  <si>
    <t xml:space="preserve">
Obračun prema m'.</t>
  </si>
  <si>
    <t>UREĐENJE GRADILIŠTA I OSIGURANJE NESMETANOG ODVIJANJA PROMETA VOZILA I PJEŠAKA</t>
  </si>
  <si>
    <t>Uređenje gradilišta i osiguranje nesmetanog odvijanja prometa vozila i pješaka postavom prijelaznih ploča preko raskopanih površina, izvedbu sigurnosnih ograda uz građevne jame i rovove, propisno osiguranje od svih opasnih elemenata gradilišta i sl... Stavka obuhvaća dovoz, postavljanje u pogonsko stanje, demontiranje i odvoz svih uređaja, postrojenja, pribora, građevinskih strojeva, transportnih sredstava, oplata, ukrućenja, uređaja opskrbe, prostorija za smještaj i rukovođenje radova opisanih projektom. Stavka nadalje obuhvaća i uređenje gradilišta i dovođenje u prvobitno stanje površina lokacija korištenih kao radne i skladišne površine. U ove radove ubraja se i obnova svih korištenih pristupa i cesta do lokacije gradilišta, korištenje privremenih deponija, priključaka vode i struje i sl.</t>
  </si>
  <si>
    <t>Obračun po kompletu.</t>
  </si>
  <si>
    <t>ISKOP PROBNIH ŠLICEVA</t>
  </si>
  <si>
    <t xml:space="preserve">Iskop probnih šliceva na karakterističnim mjestima trase, na križanjima s ostalim instalacijama uz nadzor nadležnih komunalnih poduzeća. Iskop se izvodi ručno uz pojačan oprez. Instalacije se označavaju, pri čemu se podaci ubacuju u građevinski dnevnik, a nakon označavanja i usklađivanja s trasom kanala moguće je rov kanala privremeno ponovo zatrpati i osigurati sukladno propisima zaštite na radu.
Probni rovovi predviđaju se izvesti poprečno dužine 3,00 m, širine 0,40 m i dubine 1,20 m. Nakon toga, nadzorni inženjer će utvrditi točnu trasu instalacija unutar predviđenog koridora.
U stavku ulazi iskop, utovar, prijevoz, istovar, razastiranje i ugrađivanje na gradsku deponiju. </t>
  </si>
  <si>
    <t>Obračun po komadu probnih šliceva</t>
  </si>
  <si>
    <t>STROJNO ZASIJECANJE ASFALTNIH I BETONSKIH POVRŠINA</t>
  </si>
  <si>
    <t>Strojno zasijecanje asfaltnih i betonskih površina. Zasijecanje je neophodno prije asfaltiranja. Iznimno na dionicama kod kojih se obnavlja samo dio asfaltne površine (jedan trak) zasijecanje je neophodno i prije skidanja asfaltne površine i izvođenja iskopa.
Obračun se vrši po m'  trase</t>
  </si>
  <si>
    <t>RAZBIJANJE, SKIDANJE I TRANSPORT ASFALTNIH I BETONSKIH POVRŠINA</t>
  </si>
  <si>
    <r>
      <t>Razbijanje, skidanje i transport asfaltnih i betonskih površina. Cijenom stavke obuhvaćeno je razbijanje, skidanje, ukrcaj i iskrcaj materijala, transport  i planiranje deponiranog materijala.
Obračun po m</t>
    </r>
    <r>
      <rPr>
        <vertAlign val="superscript"/>
        <sz val="11"/>
        <rFont val="Calibri"/>
        <family val="2"/>
      </rPr>
      <t>2</t>
    </r>
    <r>
      <rPr>
        <sz val="11"/>
        <rFont val="Calibri"/>
        <family val="2"/>
      </rPr>
      <t xml:space="preserve"> asfaltne i betonske površine, sve komplet.
</t>
    </r>
  </si>
  <si>
    <r>
      <t>m</t>
    </r>
    <r>
      <rPr>
        <vertAlign val="superscript"/>
        <sz val="11"/>
        <rFont val="Calibri"/>
        <family val="2"/>
      </rPr>
      <t>2</t>
    </r>
  </si>
  <si>
    <t>RUŠENJE BETONSKIH POTPORNIH ZIDOVA  I OGRADA</t>
  </si>
  <si>
    <t xml:space="preserve">Rušenje postojećih potpornih zidova, razbijanje, utovar i odvoz razbijenog materijala na deponiju. Rušenje postojećih potpornih zidova i zidova ograda na trasi kolektora, uključivo rušenje temelja i kontrafora, bez obzira na debljinu zida. </t>
  </si>
  <si>
    <r>
      <t>Obračun po m</t>
    </r>
    <r>
      <rPr>
        <sz val="11"/>
        <rFont val="Calibri"/>
        <family val="2"/>
      </rPr>
      <t>'</t>
    </r>
    <r>
      <rPr>
        <sz val="11"/>
        <rFont val="Calibri"/>
        <family val="2"/>
      </rPr>
      <t xml:space="preserve"> srušenog zida.</t>
    </r>
  </si>
  <si>
    <t>UKLANJANJE RAZNIH BETONSKIH OBJEKATA</t>
  </si>
  <si>
    <t>Rušenje i uklanjanje raznih objekata od betona, kao što su kolni ulazi, okna izvan funkcije, razni temelji, betonski propusti i sl., a koji nisu obuhvaćeni drugim stavkama ovog troškovnika. Stavka obuhvaća sva potrebita rezanja i razbijanja betonskih materijala, iskop i utovar na prijevozno sredstvo te odvoz na deponiju.</t>
  </si>
  <si>
    <t>Obračun se vrši po m' porušenih i uklonjenih objekata od betona.</t>
  </si>
  <si>
    <t>- uklanjanje betonskog rubnjaka</t>
  </si>
  <si>
    <t>- uklanjanje betonskih propusta</t>
  </si>
  <si>
    <t>- uklanjanje raznih manjih betonskih elemenata (temelji ograde i sl.)</t>
  </si>
  <si>
    <t>UKLANJANJE POSTOJEĆIH SUHOZIDA</t>
  </si>
  <si>
    <t xml:space="preserve">Uklanjanje postojećih suhozida, utovar i odvoz uklonjenog materijala na privremenu deponiju. Uklanjanje vršiti pažljivo radi ponovne upotrebe kamena za sanaciju suhozida. Uklanjanje postojećih suhozida na trasi cjevovoda, bez obzira na debljinu zida. </t>
  </si>
  <si>
    <t>Obračun po m' uklonjenog zida.</t>
  </si>
  <si>
    <t>RUŠENJE I DEMONTAŽA POSTOJEĆE OGRADE</t>
  </si>
  <si>
    <t>Demontaža i skidanje panela postojeće ograde na mjestu križanja ograde i cjevovoda te odlaganje panela do ponovne ugradbe. Jedinična cijena stavke uključuje sav potreban rad, pomoćna sredstva i transporte za izvedbu stavke. Obračunat će se stvarno izvedeni radovi, bez obzira na dimenzije i vrstu ograde kako bi se osiguralo vraćanje ograde u prvobitno stanje. 
Obračun po m' demontirane ograde, sve komplet.</t>
  </si>
  <si>
    <t>- rušenje i demontaža ograde</t>
  </si>
  <si>
    <t>ZAŠTITA POSTOJEĆIH KOMUNALNIH INSTALACIJA</t>
  </si>
  <si>
    <t>Nabava i dobava materijala te zaštita postojećih komunalnih instalacija koje se križaju sa novoprojektiranim vodoopskrbnim cjevovodom ili se nalaze na takvoj udaljenosti koja zahtjeva zaštitu. Zaštitu izvesti u pravilu polucijevima,  što ovisi i o vrsti instalacije, odnosno prema naputku vlasnika instalacije. Stavkom je obuhvaćen sav potreban rad i materijal na izradi zaštite komunalnih instalacija.
Obračun prema m' izvedene zaštite određene instalacije.</t>
  </si>
  <si>
    <t>- energetski vod</t>
  </si>
  <si>
    <t>- telekomunikacijski vod</t>
  </si>
  <si>
    <t>IZMJEŠTANJE POSTOJEĆIH KOMUNALNIH INSTALACIJA</t>
  </si>
  <si>
    <t>Stavka obuhvaća izmještanje postojećih instalacija prema uputama nadzornog inženjera i vlasnika instalacija, dovođenje izmještenih elemenata u prethodno radno stanje.
Obračun prema stvarno izvedenim radovima do pune funcionalnosti i računima izvršioca na pojedinim komunalnim instalacijama.</t>
  </si>
  <si>
    <t>REGULACIJA PROMETA ZA VRIJEME IZVOĐENJA RADOVA</t>
  </si>
  <si>
    <t>Privremena regulacija prometa za vrijeme izvođenja radova.
Ova stavka obuhvaća:
- postavljanje novih i izmjena postojećih prometnih znakova
- nakon prestanka privremene regulacije vraćanje prometnih znakova u prvobitno stanje
- objava privremene regulacije u javnim glasilima kao i početka i završetka trajanja iste
- održavanje svih znakova za vrijeme trajanje privremene regulacije.
U cijenu također uključiti ishođenje potrebnih suglasnosti i dozvola od nadležnih institucija. 
Obračun se vrši po kompletu za cijelu zonu zahvata.</t>
  </si>
  <si>
    <t xml:space="preserve">I.    PRIPREMNI RADOVI UKUPNO:       </t>
  </si>
  <si>
    <t>II.</t>
  </si>
  <si>
    <t>ISKOP ROVA U MATERIJALU KATEGORIJE "C"</t>
  </si>
  <si>
    <t xml:space="preserve">Iskop u tlu B kategorije za rov tlačnog cjevovoda promjenljive dubine (vidi uzdužni profil), širine ovisno o dubini iskopa sa  vertikalnim pokosima.  Iskop se izvodi 80% strojno i 20% ručno. </t>
  </si>
  <si>
    <t>Iskopani materijal se odlaže privremeno uz rub rova na minimalnoj udaljenosti od 1 m.</t>
  </si>
  <si>
    <t xml:space="preserve">Iskop se vrši strojno dok se ručni iskop predviđa samo na mjestima križanja sa drugim instalacijama </t>
  </si>
  <si>
    <t>Točan predmjer ručnog i strojnog iskopa određuje nadzorna služba upisom u građevinski dnevnik, evidencijom i obračunom u građevinskoj knjizi.</t>
  </si>
  <si>
    <t>Rad na iskopu obuhvaća pravilno zasijecanje bočnih strana i grubo planiranje dna rova. U cijenu je uključen iskop, bez obzira na sadržaj vode u rovu (procjedna, oborinska) te otežani rad radi postavljenih razupirača. Naročito obratiti pozornost na širinu i dubinu rova (da bude točno prema nacrtu) tj. da slijedi niveletu iskopa.</t>
  </si>
  <si>
    <t>Jediničnom cijenom obuhvaćeno je potrebito crpljenje podzemne vode  tijekom izvođenja, planiranje dna rova prema projektiranoj širini i padu dna rova s točnošću ± 2cm, potrebna proširenja rova za okna i ostale objekte, te dodatni iskop zbog odstupanja pokosa rova od predviđenog vertikalnog iskopa.</t>
  </si>
  <si>
    <t>Obračun prema m³ izvedenog iskopa  prema dimenzijama iz projekta.</t>
  </si>
  <si>
    <t>- strojni iskop 80%</t>
  </si>
  <si>
    <r>
      <t>m</t>
    </r>
    <r>
      <rPr>
        <vertAlign val="superscript"/>
        <sz val="11"/>
        <rFont val="Calibri"/>
        <family val="2"/>
      </rPr>
      <t>3</t>
    </r>
  </si>
  <si>
    <t>- ručni iskop 20%</t>
  </si>
  <si>
    <t>IZRADA PODLOŽNOG SLOJA VODOVODNIH CIJEVI</t>
  </si>
  <si>
    <r>
      <t>Nabava, dobava i izrada podloge (posteljice) za polaganje cijevi vodoopskrbnog cjevovoda u dnu rova, debljine 10 cm od pješčanog materijala veličine zrna 4-8 mm. Razastrti materijal je potrebno isplanirati prema kotama iz nacrta, te propisano sabiti do potrebne zbijenosti Me=10 MN/m²
Obračun po m</t>
    </r>
    <r>
      <rPr>
        <vertAlign val="superscript"/>
        <sz val="11"/>
        <rFont val="Calibri"/>
        <family val="2"/>
      </rPr>
      <t xml:space="preserve">3 </t>
    </r>
    <r>
      <rPr>
        <sz val="11"/>
        <rFont val="Calibri"/>
        <family val="2"/>
      </rPr>
      <t>ugrađenog materijala.</t>
    </r>
  </si>
  <si>
    <t>IZRADA OBLOGE I NADSLOJA IZNAD CIJEVI</t>
  </si>
  <si>
    <r>
      <t>Nabava, dobava i izrada obloge oko cijevi i nadsloja iznad cijevi vodoopskrbnog cjevovoda i kućnih priključaka debljine 30 cm od sitnog materijala veličine zrna 4-8 mm. Nakon položenih cijevi na isplanirano i zbijeno dno te podložni pješčani sloj,  materijal treba nasuti do 30 cm iznad tjemena cijevi, ali tako da se ne zatrpavaju spojevi cijevi do izvršenja tlačne probe. Tek po uspješno izvršenoj tlačnoj probi zatrpavanje se vrši do prije spomenute visine nadsloja, uz bočno nabijanje. Zahtijeva se simetrično zatrpavanje i zbijanje materijala, istovremeno s obje strane cijevi, do potrebne zbijenosti Me=20 MN/m².
Obračun po m</t>
    </r>
    <r>
      <rPr>
        <vertAlign val="superscript"/>
        <sz val="11"/>
        <rFont val="Calibri"/>
        <family val="2"/>
      </rPr>
      <t xml:space="preserve">3 </t>
    </r>
    <r>
      <rPr>
        <sz val="11"/>
        <rFont val="Calibri"/>
        <family val="2"/>
      </rPr>
      <t>ugrađenog materijala.</t>
    </r>
  </si>
  <si>
    <t>ZATRPAVANJE PREOSTALOG DIJELA ROVA ZAMJENSKIM MATERIJALOM</t>
  </si>
  <si>
    <t>Nabava, dobava i ugradnja zamjenskog materijala (šljunak ili drobljeni kamen) granulacije 0-63 mm prema uvjetima i dimenzijama iz projekta, za zatrpavanje preostalog dijela rova vodoopskrbnog cjevovoda i kućnih priključaka uz pažljivo nabijanje u slojevima do 30 cm. Kod ugradnje zamjenskog materijala treba voditi računa da visina sloja bude ispod razine donje kote tamponskog sloja kolnika, pješačke i biciklističke staze. Zbijenost u području cestovne prometne površine mora iznositi Me=40 MN/m². Stavka uključuje sav materijal, prijevoz i rad na izradi ispune rova i sve ostalo što je potrebno za potpuno dovršenje rada.
Obračun prema m³ ugrađenog materijala u zbijenom stanju.</t>
  </si>
  <si>
    <t>ZATRPAVANJE PREOSTALOG DIJELA ROVA MATERIJALOM IZ ISKOPA</t>
  </si>
  <si>
    <t>Ugradnja probranog materijala iz iskopa prema uvjetima i dimenzijama iz projekta, za zatrpavanje preostalog dijela rova uz pažljivo nabijanje u slojevima do 30 cm. Materijal iz iskopa koristi se za zatrpavanje rova na dijelovima cjevovoda položenog u području zelenih površina.
Obračun prema m³ ugrađenog materijala u zbijenom stanju.</t>
  </si>
  <si>
    <t>ODVOZ VIŠKA MATERIJALA IZ ISKOPA</t>
  </si>
  <si>
    <t>Odvoz viška iskopanog materijala s privremene deponije na legalnu deponiju koju osigurava Izvođač radova. Stavka obuhvaća utovar, prijevoz i istovar materijala, uključujući i naknadu za deponiju.</t>
  </si>
  <si>
    <t xml:space="preserve">Povećanje utovara i odvoza uslijed proširenog presjeka nastalog zbog neravnomjernosti iskopa uključiti u jediničnu cijenu rada. U stavci je uključeno čišćenje površina na koje je odlagan materijal prilikom iskopa i njihovo potpuno dovođenje u prvobitno stanje. </t>
  </si>
  <si>
    <t>Obračun po m³ materijala u rastresitom stanju na odlagalište i zbrinjavanje.</t>
  </si>
  <si>
    <t xml:space="preserve">II.    ZEMLJANI RADOVI UKUPNO:       </t>
  </si>
  <si>
    <t>III.</t>
  </si>
  <si>
    <t>TESARSKI RADOVI</t>
  </si>
  <si>
    <t>RAZUPIRANJE ROVOVA</t>
  </si>
  <si>
    <t>Razupiranje stranica rovova tijekom iskopa i montaže vrši se mosnicama, razuporama s potrebnim klinovima ili željeznim razuporama na vijak (amerikanerima). Rad obuhvaća izradu, postavljanje te skidanje razupirača i oplate. Predviđa se laki do srednji pritisak. U jediničnu cijenu su uključeni i svi potrebni radovi i oprema za razupiranje i osiguranje rova od urušavanja, prema tehnologiji izvođača radova, u skladu s propisanim uvjetima zaštite na radu, uključujući i potreban iskop za ugradnju zaštitne oplate.</t>
  </si>
  <si>
    <t>NAPUTAK: Predviđeno 100% razupiranja</t>
  </si>
  <si>
    <r>
      <t>Obračun po m</t>
    </r>
    <r>
      <rPr>
        <vertAlign val="superscript"/>
        <sz val="11"/>
        <rFont val="Calibri"/>
        <family val="2"/>
      </rPr>
      <t>2</t>
    </r>
    <r>
      <rPr>
        <sz val="11"/>
        <rFont val="Calibri"/>
        <family val="2"/>
      </rPr>
      <t xml:space="preserve"> razupiranja.</t>
    </r>
  </si>
  <si>
    <t xml:space="preserve">III.    TESARSKI RADOVI UKUPNO:       </t>
  </si>
  <si>
    <t>IV.</t>
  </si>
  <si>
    <t>BETONSKI, ARMIRANO BETONSKI I ZIDARSKI RADOVI</t>
  </si>
  <si>
    <t>IZVEDBA AB ZASUNSKE KOMORE</t>
  </si>
  <si>
    <t>Kompletna izvedba zasunskih okana, od armiranog betona, debljine stijenke dna i  zidova 25 cm.
Stavka uključuje dobavu i dopremu svih potrebnih materijala i opreme, potrebne radove, betonske, armiranobetonske, zidarske, tesarske, ugradbu opreme i dr.
Radovi i materijali za izvedbu jednog okna:
Betoniranje podložnog betona betonom razreda tlačne čvrstoće C12/15, betoniranje dna i zidova okna betonom razreda tlačne čvrstoće C 30/37 XS1 VDP3, sa dodatkom sredstva za povećanje vodonepropusnosti, u dvostranoj glatkoj oplati. 
Izvedba armiranobetonske pokrovne ploče okna debljine 20 cm betonom razreda tlačne čvrstoće C30/37 XS1 VDP3. U ploči dna izvesti sabirnik procjednih voda veličine 40/40/40 cm.
Uključena je sva potrebna armatura oznake čelika B500B. Na donjoj površini ploče ne smije se pojaviti armatura, a zaštitni sloj betona mora biti najmanje 4 cm.
Okna armirati prema Proračunu mehaničke otpornosti i stabilnosti, te prema Izvedbenom projektu, armaturnim planovima.</t>
  </si>
  <si>
    <t>Unutarnje površine dna i zidova okna obraditi brzovezućim kitom (tikovit ili sličan materijal), zapunjavanjem rupa u betonu do postizanja vodonepropusnosti, te gletanjem istom vodonepropusnom masom, do visine pokrovne ploče, u dva sloja, u svemu prema uputama Proizvođača.
Prodori cijevi kroz zidove komore moraju se izvesti vodonepropusno, a izvode se naknadnim betoniranjem betonom vodonepropusnih svojstava i montažom specijalne brtve za prodore kroz zidove okna.
Izrada okvira poklopca visine 4-17 cm od betona C 16/20 s ugradnjom potrebne armature i ankera od nehrđajućeg čelika Ø 12 sa navojem (4 kom po oknu) i  2x matica M12 s podloškom (8 po oknu), sve za kompletnu montažu poklopca i sve prema preporukama proizvođača poklopca.</t>
  </si>
  <si>
    <r>
      <t>Kompletna izrada betonskog okna unutarnjih tlocrtnih dimenzij 1.50 x 1.00 m, svjetle visine = 1.8 m 
Prosječne količine materijala za 1 okno : 
- beton C 12/15 X0 za podlogu, (0,4 m</t>
    </r>
    <r>
      <rPr>
        <vertAlign val="superscript"/>
        <sz val="11"/>
        <rFont val="Calibri"/>
        <family val="2"/>
      </rPr>
      <t>3</t>
    </r>
    <r>
      <rPr>
        <sz val="11"/>
        <rFont val="Calibri"/>
        <family val="2"/>
      </rPr>
      <t>)                                                  
- beton C 30/37 XS1 VDP3 za ploču dna, (0,8 m</t>
    </r>
    <r>
      <rPr>
        <vertAlign val="superscript"/>
        <sz val="11"/>
        <rFont val="Calibri"/>
        <family val="2"/>
      </rPr>
      <t>3</t>
    </r>
    <r>
      <rPr>
        <sz val="11"/>
        <rFont val="Calibri"/>
        <family val="2"/>
      </rPr>
      <t>)
- beton C 30/37 XS1 VDP3 za zidove, s oplatom, (2,8 m</t>
    </r>
    <r>
      <rPr>
        <vertAlign val="superscript"/>
        <sz val="11"/>
        <rFont val="Calibri"/>
        <family val="2"/>
      </rPr>
      <t>3</t>
    </r>
    <r>
      <rPr>
        <sz val="11"/>
        <rFont val="Calibri"/>
        <family val="2"/>
      </rPr>
      <t>)
- beton za pokrovnu ploču C 30/37 XS1 VDP3, s oplatom, (0,6 m</t>
    </r>
    <r>
      <rPr>
        <vertAlign val="superscript"/>
        <sz val="11"/>
        <rFont val="Calibri"/>
        <family val="2"/>
      </rPr>
      <t>3</t>
    </r>
    <r>
      <rPr>
        <sz val="11"/>
        <rFont val="Calibri"/>
        <family val="2"/>
      </rPr>
      <t xml:space="preserve">) 
- ankeri, brtvene trake, spojnice za ubetoniravanje
- armatura B500-B,  (400 kg)
- penjalice za silazak u okno (6 kom)
- lijevano željezni poklopac, 600 x 600 mm, (1 kom)
</t>
    </r>
  </si>
  <si>
    <t>Obračun po komadu kompletno izvedene zasunske komore.</t>
  </si>
  <si>
    <t>IZVEDBA AB MONTAŽNIH PLOČA ZASUNSKIH KOMORA</t>
  </si>
  <si>
    <t>Nabava i dobava materijala, te priprema i ugradba betona klase C30/37, kategorije B. II za gornje ploče zasunskih okana debljine 20 cm. Stavka uključuje izradu ukupno 3 montažne ploče, a dimenzije istih je prije početka gradnje potrebno provjeriti. Agregat prema HRN B.B3.100 i HRN B.B2.010, vode prema HRN  U.M1.058, cement prema HRN B.C1.009, HRN B.C1.013 i HRN B.C1.014. Ugradba betona se vrši u pogonu izvoditelja te doprema na gradilište. Ploče komore podjeljene su u segmente radi jednostavnije ugradnje. Na jednom segmentu potrebno je ostaviti otvor 60 x 60 cm za ugradnju poklopca.</t>
  </si>
  <si>
    <r>
      <t>Stavka obuhvaća i dobavu, krojenje, savijanje, čišćenje, ugradbu i vezanje čelične armature B500B paljenom žicom 2 mm, te distanceri i spone. Uključena sva armatura (90kg armature/m</t>
    </r>
    <r>
      <rPr>
        <sz val="11"/>
        <rFont val="Calibri"/>
        <family val="2"/>
      </rPr>
      <t>³</t>
    </r>
    <r>
      <rPr>
        <sz val="11"/>
        <rFont val="Calibri"/>
        <family val="2"/>
      </rPr>
      <t xml:space="preserve"> betona). Predvidjeti po 2 kuke za montažu na svakom segmentu ploče.</t>
    </r>
  </si>
  <si>
    <t>Gotove ploče starosti barem 28 dana dopremaju se na gradilište i montiraju na pripremljene zidove zasunskih komora. AB zidovi postojećih zasunskih komora se zasjecaju kako bi se osigurao zadovoljavajući oslonac za nalijeganje montažnih AB ploča. Zasjecanje se vrši kružnom pilom za rezanje betona/cigle na visinu donjeg dijela postojeće AB ploče. Nakon montaže ploča predviđena je obrada spojeva između montažnih AB ploča i zidova trajno elastičnim kitom radi postizanja vodonepropusnosti.</t>
  </si>
  <si>
    <t>Obračun po kompletu izvedenih radova na ugradnji montažnih AB ploča.</t>
  </si>
  <si>
    <t>IZVEDBA BETONSKIH UKRUTA (UPORIŠTA)</t>
  </si>
  <si>
    <r>
      <t>Nabava, dobava i ugradnja materijala potrebnog za izvedbu betonskih ukruta iz betona klase C16/20 na lomovima trase, podzida u komorama (betonski podložni blokovi ispod fazona i zasuna). U stavku je uključena i nabava te dobava materijala za oplatu, izrada i postavljanje te skidanje oplate te sav preostali rad i materijal.
Obračun po m</t>
    </r>
    <r>
      <rPr>
        <vertAlign val="superscript"/>
        <sz val="11"/>
        <rFont val="Calibri"/>
        <family val="2"/>
      </rPr>
      <t>3</t>
    </r>
    <r>
      <rPr>
        <sz val="11"/>
        <rFont val="Calibri"/>
        <family val="2"/>
      </rPr>
      <t xml:space="preserve"> izvedenih betonskih ukruta.</t>
    </r>
  </si>
  <si>
    <t>RAZBIJANJE OTVORA ZA PROLAZ CIJEVI</t>
  </si>
  <si>
    <t>Razbijanje otvora 30x30cm u AB zidu (d=25cm) na mjestu ulaza cijevi Ø150 mm u komoru. Razbijanje se vrši s odgovarajućim ručnim električnim alatima.</t>
  </si>
  <si>
    <t>Obračun po komadu izvedenog otvora.</t>
  </si>
  <si>
    <t>ZATVARANJE OTVORA NAKON PROLAZA CIJEVI</t>
  </si>
  <si>
    <t xml:space="preserve">Zatvaranje otvora 30x30cm u zidu komore nakon montaže novih elemenata. Uzidavanje fazonskog komada i završna obrada zida. Prodori cijevi kroz zidove komore moraju se izvesti vodonepropusno, a izvode se naknadnim betoniranjem betonom vodonepropusnih svojstava i montažom specijalne brtve za prodore kroz zidove okna. </t>
  </si>
  <si>
    <t>Stavka obuhvaća sav potrebni alat, rad i materijal za izradu prodora.</t>
  </si>
  <si>
    <t>Obračun po komadu prodora kroz zid.</t>
  </si>
  <si>
    <t>UGRADNJA KOLNIČKIH RUBNJAKA</t>
  </si>
  <si>
    <t>- dobava i doprema betonskih rubnjaka, te razvoz rubnjaka po gradilištu,
- priprema podloge, čišćenje kod podloge od cementne stabilizacije, otkop ili nasipavanje sa nabijanjem kod podloge od kamena,
- izrada i ugradnja betona C12/15 podloge i zaloge,
- polaganje rubnjaka u beton po pravcu i niveleti s razmakom (spojnicom) od 0,5 cm,
- svi prijevozi i prijenosi betona i pomoćnog materijala,
- zalijevanje spojnica cementnim mortom omjera 1:4,
- njega betona.
Obračun po m' ugrađenog rubnjaka.</t>
  </si>
  <si>
    <t>- betonski rubnjaci 18/24 cm klase betona C 40/50</t>
  </si>
  <si>
    <t>OBNOVA POSTOJEĆIH BETONSKIH PROPUSTA</t>
  </si>
  <si>
    <t xml:space="preserve">Obnova postojećih propusta i kanala stvarne veličine na mjestima križanja sa cjevovodom, uključivo nabavu, transport i ugradbnju svog potrebnog materijala; uključivo betonska cijev,  potpuna betonska obloga betonom C16/20  oko betonskih cijevi (betonski cijevni propusti, kanalizacija i dr.), beton za bočna krila propusta (C 25/30) i pripadajući zastor propusta. Propusti od betonskih cijevi od Ø 50 - 200 cm, uključivo betonske cijevi, obložni beton, beton za bočna krila propusta . </t>
  </si>
  <si>
    <t>OBNOVA POSTOJEĆIH MANJIH BETONSKIH ELEMENATA</t>
  </si>
  <si>
    <t>Obnova postojećih raznih elemenata od betona, kao što su okna izvan funkcije, razni temelji i sl., a koji nisu obuhvaćeni drugim stavkama ovog troškovnika</t>
  </si>
  <si>
    <t>OBNOVA POSTOJEĆIH BETONSKIH POTPORNIH ZIDOVA</t>
  </si>
  <si>
    <t xml:space="preserve">Obnova postojećih potpornih zidova. Obnova postojećih potpornih zidova i zidova ograda na trasi kolektora, uključivo obnovu temelja, bez obzira na debljinu zida. </t>
  </si>
  <si>
    <t xml:space="preserve">IV. BETONSKI, ARMIRANO BETONSKI I ZIDARSKI RADOVI UKUPNO:              </t>
  </si>
  <si>
    <t>V.</t>
  </si>
  <si>
    <t>MONTAŽNI RADOVI</t>
  </si>
  <si>
    <t>UGRADNJA PEHD VODOVODNIH CIJEVI</t>
  </si>
  <si>
    <r>
      <t>Nabava, dobava i ugradnja cijevi od PEHD-a (PE 100, NP 10 bara) prema nacrtima u projektu. Ugrađene cijevi moraju biti s tvorničkim atestom, a međusobno se spajaju elektrospojnicama. PEHD cjevovod se polaže na ravnim potezima i savijanjem s polumjerom zakrivljenosti r= 35d ako je temperatura okoline 10°C ili više. U slučaju nižih temperatura savijati s polumjerom prema uputama proizvođača cijevi. Lomovi koji nisu izvedeni savijanjem izvode se ugradnjom standardnih koljena od 11°, 22°, 30°,  45°, 60° ili 90°. U stavci je također uključen raznos uzduž rova, spuštanje u rov, kao i sav brtveni materijal i materijal za izradu spojeva (elektrospojnice, elektrolukovi). Cijevi se polažu na pripremljenu posteljicu u rovu tako da po cijeloj svojoj dužini leže na rastresitoj podlozi. Spajanje, brtvljenje i polaganje cijevi izvoditi strogo prema uputama proizvođača cijevi. Ova stavka obuhvaća kompletan rad na montaži cijevi vodoopskrbnog cjevovoda i kućnih priključaka sa svim spojnim i brtvenim materijalom.
Obračun po m</t>
    </r>
    <r>
      <rPr>
        <vertAlign val="superscript"/>
        <sz val="11"/>
        <color indexed="8"/>
        <rFont val="Calibri"/>
        <family val="2"/>
      </rPr>
      <t>'</t>
    </r>
    <r>
      <rPr>
        <sz val="11"/>
        <color indexed="8"/>
        <rFont val="Calibri"/>
        <family val="2"/>
      </rPr>
      <t xml:space="preserve"> ugrađene vodovodne cijevi.</t>
    </r>
  </si>
  <si>
    <t>- PEHD DN 110 (Dv 110, Du 96,8) mm</t>
  </si>
  <si>
    <t>- PEHD DN 160 (Dv 160, Du 141,0) mm</t>
  </si>
  <si>
    <t>UGRADNJA PEHD ZAŠTITNIH CIJEVI VODOOPSKRBNOG CJEVOVODA ISPOD VODOTOKA</t>
  </si>
  <si>
    <r>
      <t>Nabava i dobava sveg potrebnog materijala te izvedba zaštite vodoopskrbnog cjevovoda na mjestima prijelaza ispod vodotoka ili propusta gdje je gornja kota vodoopskrbnog cjevovoda manje od 0,5 m ispod kote dna vodotoka ili propusta. Zaštita se izvodi od PEHD cijevi DN 250 mm. U stavci je također uključena nabava, dobava i ugradnja zaštitnih kapa, distantnih prstenova i preostalog materijala te rad potreban za kompletno dovršenje radova na izvedbi zaštitne cijevi vodoopskrbnog cjevovoda. 
Obračun po m</t>
    </r>
    <r>
      <rPr>
        <vertAlign val="superscript"/>
        <sz val="11"/>
        <color indexed="8"/>
        <rFont val="Calibri"/>
        <family val="2"/>
      </rPr>
      <t>'</t>
    </r>
    <r>
      <rPr>
        <sz val="11"/>
        <color indexed="8"/>
        <rFont val="Calibri"/>
        <family val="2"/>
      </rPr>
      <t xml:space="preserve"> ugrađene zaštitine cijevi .</t>
    </r>
  </si>
  <si>
    <t>- PEHD DN 250 mm</t>
  </si>
  <si>
    <t>BUŠENJE ISPOD DRŽAVNE CESTE S UGRADNJOM ČELIČNIH ZAŠTITNIH CIJEVI</t>
  </si>
  <si>
    <r>
      <t>Bušenje ispod ceste DC 106 sa utiskivanjem zaštitne cijevi od čelika kvalitete S235JRH. Čelična cijev je profila Dv 219.1, Du 207.1 mm. Stavka uključuje kompletne radove na izgradnji zaštitne građevinske jame, dopremu i postavu bušeće garniture i izvedbu radova te demontažu nakon radova. U stavci je također uključena nabava, dobava i ugradnja zaštitnih kapa, distantnih prstenova i preostalog materijala te rad potreban za kompletno dovršenje radova na izvedbi zaštitne čelične cijevi vodoopskrbnog cjevovoda. 
Obračun po m</t>
    </r>
    <r>
      <rPr>
        <vertAlign val="superscript"/>
        <sz val="11"/>
        <color indexed="8"/>
        <rFont val="Calibri"/>
        <family val="2"/>
      </rPr>
      <t>'</t>
    </r>
    <r>
      <rPr>
        <sz val="11"/>
        <color indexed="8"/>
        <rFont val="Calibri"/>
        <family val="2"/>
      </rPr>
      <t xml:space="preserve"> bušenja s ugradnjom zaštitine cijevi .</t>
    </r>
  </si>
  <si>
    <t>- Dv 219.1, Du 207.1 mm, d=6 mm</t>
  </si>
  <si>
    <t>UGRADNJA FAZONSKIH KOMADA I ARMATURA</t>
  </si>
  <si>
    <t>Nabava, doprema i montaža fazonskih komada od nodularnog lijeva (ductile) GGG 40 prema HRN EN 545 ili jednakovrijedno za nazivni tlak PN 10 bara. Svi fazonski komadi trebaju imati antikorozivnu zaštitu iznutra i izvana epoxy (unutarnja: EP prah DIN 3476 ili jednakovrijedno, vanjska: EP prah DIN 30677-2 i prema RAL-GZ 662, odnosno plastifikacija u debljini min 250 mikrona) ili jednakovrijedno. Fazonski komadi moraju imati: - prirubnice PN 10 za spoj po HRN EN 1092-2 ili jednakovrijedno, - gumenu brtvu s prokromskim prstenom za pitku vodu, za radni tlak 10 do 40 bara, prema HRN EN 1514-1 ili jednakovrijedno. Obavezno stezanje s moment ključem prema preporuci proizvođača, - prokromski vijak odgovarajućih dimenzija po DIN EN 24016 ili jednakovrijedno s maticom po DIN EN 24034 s podloškom ili jednakovrijedno. Obračun po ugrađenom komadu. . U cijenu treba uračunati nabavu, transport do mjesta ugradnje te sve faze rada na ugradnji.</t>
  </si>
  <si>
    <t xml:space="preserve"> Obračun po ugrađenom komadu.</t>
  </si>
  <si>
    <t xml:space="preserve">Fazonski komadi </t>
  </si>
  <si>
    <t>T - komad DN 150/100</t>
  </si>
  <si>
    <t>T - komad DN 150/80</t>
  </si>
  <si>
    <t>T - komad DN 150/60</t>
  </si>
  <si>
    <t>T - komad DN 150/50</t>
  </si>
  <si>
    <t>TT - komad DN 150/80</t>
  </si>
  <si>
    <t>X - komad DN 150</t>
  </si>
  <si>
    <t>X - komad DN 100</t>
  </si>
  <si>
    <t>X - komad DN 80</t>
  </si>
  <si>
    <t>FFR - komad DN 150/100</t>
  </si>
  <si>
    <t>FF - komad DN 150, L=po potrebi (min 800 mm)</t>
  </si>
  <si>
    <t>FF - komad DN 150, L= 800 mm</t>
  </si>
  <si>
    <t>FF - komad DN 150, L=1300 mm</t>
  </si>
  <si>
    <t>FF - komad DN 100, L=po potrebi (min 800 mm)</t>
  </si>
  <si>
    <t>FF - komad DN 80, L=po potrebi (min 800 mm)</t>
  </si>
  <si>
    <t>FF - komad DN 60, L=po potrebi (min 600 mm)</t>
  </si>
  <si>
    <t>N - komad DN 100</t>
  </si>
  <si>
    <t>N - komad DN 80</t>
  </si>
  <si>
    <t>Q - komad DN 60</t>
  </si>
  <si>
    <t>E-PEHD spojnica DN 150/160</t>
  </si>
  <si>
    <t>E-PEHD spojnica DN 100/110</t>
  </si>
  <si>
    <t>E-PEHD spojnica DN 90</t>
  </si>
  <si>
    <t>E-PEHD spojnica DN 60</t>
  </si>
  <si>
    <t>Armature</t>
  </si>
  <si>
    <t>EV zasun s prirubnicom DN 150, s ručnim kolom</t>
  </si>
  <si>
    <t>EV zasun s prirubnicom DN 100, s ručnim kolom</t>
  </si>
  <si>
    <t>EV zasun s prirubnicom DN 80, s ručnim kolom</t>
  </si>
  <si>
    <t>EV zasun s prirubnicom DN 60, s ručnim kolom</t>
  </si>
  <si>
    <t>E2 kombi T zasun s prirubnicama DN 150/150</t>
  </si>
  <si>
    <t>E2 kombi T zasun s prirubnicama DN 150/80</t>
  </si>
  <si>
    <t>Kombi III zasun s prirubnicama DN 150/150</t>
  </si>
  <si>
    <t>Nožasti zasun s ručnim kolom DN 50</t>
  </si>
  <si>
    <t>Automatski odzračno dozračni  ventil DN 50</t>
  </si>
  <si>
    <t>Univerzalna obujmica sa navojem za ubušivanje pod tlakom, DN 150 (32)</t>
  </si>
  <si>
    <t>Nadzemni hidranti</t>
  </si>
  <si>
    <t xml:space="preserve">Nabava, doprema i ugradnja tipskog nadzemnog hidranta prema HRN EN 14384:2007 (DIN 3222). Dubinu ugradnje prilagoditi dubini cjevovoda i okolnom terenu. Nastavni fazonski komadi obračunati u za to predviđenoj stavci. U
cijeni obuhvaćen potreban spojni i brtveni materijal, antikorozivna zaštita, dvostruki premaz uljenom lak bojom.
Obračun po komadu montiranog hidranta DN 100 ugradbene dubine do 2,2 m.
</t>
  </si>
  <si>
    <t>Nadzemni hidrant DN 100mm</t>
  </si>
  <si>
    <t xml:space="preserve">V. MONTAŽNI RADOVI UKUPNO:              </t>
  </si>
  <si>
    <t>VI.</t>
  </si>
  <si>
    <t>KUĆNI PRIKLJUČCI</t>
  </si>
  <si>
    <t>PRIPREMA ZA KUĆNE PRIKLJUČKE</t>
  </si>
  <si>
    <t xml:space="preserve">Izvedba pripreme za kućni priključak kućanstava.
Nabava, doprema, prijevoz na mjesto gradnje i ugradnja sa svim potrebnim spojnim i brtvenim materijalom za izvedbu kućnog priključka: 
- PEHD cijevi (PE 100, NP 10 bara) DN 40 mm, ugrađene cijevi moraju biti s tvorničkim atestom, a međusobno se spajaju elektrospojnicama
- fazonskih komadi i armature za radni tlak (NP) 10 bara -  Ulična kapa uključujući podložnu ploču za kapu, Ugradbena teleskopska garnitura PE za sedlo, PE elektrofuzijsko sedlo DN 110/63 s ventilom i nožem za ubušavanje pod tlakom, PE redukcija DN 63/40 sa int. stegama te ELF PE Završna kapa DN 40 za završetak cijevi do izvedbe vodomjernog okna koje je u obvezi korisnika.                                    
</t>
  </si>
  <si>
    <t>Stavka uključuje i sve zemljane radove za izradu izvoda kućnog priključka:</t>
  </si>
  <si>
    <t>-strojno rezanje i razbijanje asfalta na mjestima prijelaza ispod prometnice, kolnih i pješačkih ulaza, iskop rova, izvedbu pješčane posteljice, oblogu cijevi sitnim materijalom, zatrpavanje rova, sve prema Normalnom poprečnom presjeku rova iz glavnog projekta.</t>
  </si>
  <si>
    <t xml:space="preserve">Stavka obuhvaća sav potreban rad, nabavu, transporte i ugradbu materijala za izvedbu vodovodnih kućnih priključaka. </t>
  </si>
  <si>
    <t>Kako bi se izbjegle višeradnje kod izvedbe kućnih priključaka, njihova izgradnja provoditi će se paraleleno s izgradnjom vodoopskrbnog cjevovoda.</t>
  </si>
  <si>
    <t>Nadalje stavka obuhvaća:</t>
  </si>
  <si>
    <t>Lociranje trase kućnog priključka u skladu lokalnih  prilika na terenu, sve u dogovoru sa vlasnikom domaćinstva, nadzornim inženjerom i predstavnikom Investitora.</t>
  </si>
  <si>
    <t>Radovi obuhvaćaju i nastavnu geodetsku provjeru priključenja na vodoopskrbni cjevovod, izradu specifikacije priključaka te usvojeni tip izvođenja, u svemu ovjerene od Izvođača, Nadzornog inženjera, predstavnika Investitora (nadležnog komunalnog poduzeća) i projektanta.</t>
  </si>
  <si>
    <t xml:space="preserve">Kućne priključke potrebno je označiti detekcijskim markerima, sukladno uvjetima Investitora. </t>
  </si>
  <si>
    <t>U jediničnu cijenu potrebno je uključiti i sve radove na nabavi i dopremi materijala te rad na obnovi srušenih ili uništenih ograda.</t>
  </si>
  <si>
    <t>Sve potrebne radove potrebno je uključiti u jediničnu cijenu kućnog priključka.</t>
  </si>
  <si>
    <t>KUĆNI PRIKLJUČAK PROSJEČNE DULJINE L≈12 m</t>
  </si>
  <si>
    <r>
      <t xml:space="preserve">Stavka obuhvaća iskop rova širine 0,6m i prosječne dubine 1,2 m za polaganje cijevi priključka, sve zemljane radove za pripremu i zatrpavanje rova s materijalima i ugradnjom istih, dovođenje u prvobitno stanje završnih slojeva karakteristika kao i rov projekiranog vodovodnog kanala prikazanog na nacrtu </t>
    </r>
    <r>
      <rPr>
        <i/>
        <sz val="11"/>
        <rFont val="Calibri"/>
        <family val="2"/>
      </rPr>
      <t>Normalni poprečni presjek rova</t>
    </r>
    <r>
      <rPr>
        <sz val="11"/>
        <rFont val="Calibri"/>
        <family val="2"/>
      </rPr>
      <t>, te nabavu, dopremu, ugradnju PEHD cijevi i svih potrebnih fazonskih i armaturnih komada za izradu priključka.</t>
    </r>
  </si>
  <si>
    <t>Priključak mora sadržavati :</t>
  </si>
  <si>
    <t>- PEHD cijev DN 40</t>
  </si>
  <si>
    <t>- Ulična kapa uključujući podložnu ploču za kapu</t>
  </si>
  <si>
    <t>- Ugradbena teleskopska garnitura PE</t>
  </si>
  <si>
    <t>- PE elektro sedlo DN 110/63 s ventilom i nožem za bušenje pod tlakom</t>
  </si>
  <si>
    <t>- PE redukcija DN 63/40 sa int. stegama</t>
  </si>
  <si>
    <t>- ELF PE Završna kapa DN 40</t>
  </si>
  <si>
    <t>Obračun po komadu kompletno izvedenog priključka postupkom prekopa:</t>
  </si>
  <si>
    <t>- izvedba kućnog priključka</t>
  </si>
  <si>
    <t>VI. KUĆNI PRIKLJUČCI - UKUPNO:</t>
  </si>
  <si>
    <t>VII.</t>
  </si>
  <si>
    <t xml:space="preserve"> OSTALI RADOVI</t>
  </si>
  <si>
    <t>DEMONTAŽA I VAĐENJE POSTOJEĆIH VODOVODNIH CIJEVI</t>
  </si>
  <si>
    <t xml:space="preserve">Demontaža, vađenje postojećih vodovodnih cijevi, polaganje kraj rova, transport do kamiona, ukrcaj u kamione, odvoz i istovar na deponiju gdje je zakonom dopušteno deponiranje ovakvog materijala. Obavezno se pridržavati Zakona o otpadu.
Jediničnom cijenom stavke obuhvaćen je sav potreban rad, pomoćna sredstva, strojevi i transporti za izvedbu kompletne stavke.
Obračun po 1 m' izvađene i deponirane cijevi.
</t>
  </si>
  <si>
    <t>OBNOVA KOLNIČKE KONSTRUKCIJE</t>
  </si>
  <si>
    <t xml:space="preserve">Nabava, dobava i ugradnja materijala te obnova postojeće kolničke asfaltne konstrukcije na mjestima prekopa iste kod polaganja vodoopskrbnog cjevovoda, a sa slojevima jednakim prvobitnom stanju, odnosno prema uvjetima nadležnog poduzeća. U dijelu asfaltnog kolnika predviđa se izvedba mehanički zbijenog nosivog sloja 32-64 mm s ispunom 4 -16 mm (30 %) od 40 cm, nosivog sloja od asfaltbetona (AC 32 base (50/70)) u debljini 8 cm te habajućeg sloja asfaltbetona (AC 11 surf (50/70)) u debljini od 4 cm. Stavka također obuhvaća i nabavu, dobavu i ugradnju mreže za armiranje asfaltnih slojeva na mjestima obnove asfaltne kolničke konstrukcije. </t>
  </si>
  <si>
    <t xml:space="preserve">U dijelu asfaltnog nogostupa predviđa se izvedba mehanički zbijenog nosivog sloja 32-64 mm s ispunom 4 -16 mm (30 %) od 30 cm, nosivog sloja od asfaltbetona (AC 32 base (50/70)) u debljini 5 cm te habajućeg sloja asfaltbetona (AC 11 surf (50/70)) u debljini od 3 cm. Stavka također obuhvaća i nabavu, dobavu i ugradnju mreže za armiranje asfaltnih slojeva na mjestima obnove asfaltne kolničke konstrukcije. </t>
  </si>
  <si>
    <t xml:space="preserve">U dijelu makadamskog puta predviđa se izvedba mehanički zbijenog nosivog sloja 8-16 mm od 25 cm. Stavka također obuhvaća i nabavu, dobavu i ugradnju mreže za armiranje asfaltnih slojeva na mjestima obnove asfaltne kolničke konstrukcije. </t>
  </si>
  <si>
    <t>Ugradnju izvršiti sukladno postojećem stanju i Općim tehničkim uvjetima, a stavka pored prethodno navedenog obuhvaća i sav preostali rad i materijal za kompletno dovršenje ove stavke.  
Obračun po m² obnovljene kolničke konstrukcije.</t>
  </si>
  <si>
    <t>- asfaltni kolnik</t>
  </si>
  <si>
    <t>- asfaltni nogostup</t>
  </si>
  <si>
    <t>- makadamski put</t>
  </si>
  <si>
    <t>OBNOVA KUĆNIH PRILAZA</t>
  </si>
  <si>
    <t>Obnova postojećih kućnih prilaza stvarne veličine na mjestima križanja sa cjevovodom, uključivo nabavu, transport i ugradnju sveg potrebnog materijala za dovođenje kućnog prilaza u prvobitno stanje.</t>
  </si>
  <si>
    <t>Obračun po m' obnovljenog kućnog prilaza</t>
  </si>
  <si>
    <t xml:space="preserve">- asfaltni prilaz </t>
  </si>
  <si>
    <r>
      <t>m</t>
    </r>
    <r>
      <rPr>
        <vertAlign val="superscript"/>
        <sz val="11"/>
        <rFont val="Calibri"/>
        <family val="2"/>
      </rPr>
      <t>'</t>
    </r>
  </si>
  <si>
    <t>- betonski prilaz</t>
  </si>
  <si>
    <t xml:space="preserve">- makadamski prilaz </t>
  </si>
  <si>
    <t>OBNOVA POSTOJEĆIH SUHOZIDA</t>
  </si>
  <si>
    <t xml:space="preserve">Obnova postojećih suhozida korištenjem uklonjenog materijala sa privremene deponije uključivo zamjenski materijal. Obnova postojećih suhozida na trasi kolektora, bez obzira na debljinu zida. 
</t>
  </si>
  <si>
    <t>SANACIJA POSTOJEĆIH ZASUNSKIH KOMORA</t>
  </si>
  <si>
    <t>Čišćenje zasunskih komora od nanosa zemlje, trave i granja, te ostalih predmeta. Čišćenju po potrebi prethodi crpljenje vode iz komore.</t>
  </si>
  <si>
    <t>Nakon čišćenja komore od nanosa i stranih predmeta predviđena je priprema betonske/zidane podloge brušenjem neravnina sa čišćenjem upotrebom vode pod tlakom ili sačmaranjem. Podloga treba biti bez ulja, masnoća ili nezdravih dijelova. Pozicije većih šupljina se zapunjavaju mikroarmiranim reparaturnim mortom.</t>
  </si>
  <si>
    <t>Nakon pripreme podloge brušenjem izvodi se hidroizolacija  hidroizolacijskim premazom. Izoliraju se pod i zidovi. Premaz se nanosi u dva sloja metalnom gladilicom, četkom ili valjkom.</t>
  </si>
  <si>
    <t>Sanacija zasunskih komora također uključuje nabavu, dobavu i ugradnju željeznih penjalica (3 kom/m) i ljevanoželjeznih standardnih poklopaca za otvore dimenzije 60x60 cm, nosivosti 400 kN.</t>
  </si>
  <si>
    <t>Obračun po kompletu stvarno izvedenih radova na sanaciji zasunskih komora.</t>
  </si>
  <si>
    <t>TLAČNO ISPITIVANJE</t>
  </si>
  <si>
    <r>
      <t>Provedba tlačne probe cjevovoda. Ispitivanje provodi akreditrani laboratorij prema zahtijevima norme HRN EN ISO/IEC 17025:2007, a sukladno postupku ispitivanja danom u HRN EN 805:2005. U stavci su obuhvaćeni svi potrebni radovi, materijali, pomagala i transporti za kompletno ispitivanje sve do konačne uspješnosti.
Obračun po m</t>
    </r>
    <r>
      <rPr>
        <vertAlign val="superscript"/>
        <sz val="11"/>
        <rFont val="Calibri"/>
        <family val="2"/>
      </rPr>
      <t>'</t>
    </r>
    <r>
      <rPr>
        <sz val="11"/>
        <rFont val="Calibri"/>
        <family val="2"/>
      </rPr>
      <t xml:space="preserve"> cjevovoda.</t>
    </r>
  </si>
  <si>
    <t>ISPITIVANJE PRITISKA I PROTOČNOSTI HIDRANTA</t>
  </si>
  <si>
    <t xml:space="preserve">Ispitivanje pritiska i protočnosti hidranata. 
Kompletno ispitivanje funkcionalnosti podzemnih hidranata DN 100 mm, od strane Ovlaštene institucije. 
Ispitivanje obuhvaća ispitivanje pritiska i protočnosti na priključcima hidranta. Uključen je priključni vod DN 100 mm, od priključka na glavni cjevovod. 
Ispitivanje se vrši od strane ovlaštene institucije koja po ispitivanju izdaje atest ili Izvješće o ispitivanju ovlaštene institucije. 
Stavka obuhvaća sve potrebne radove, pomoćna sredstva, vodu i ostalo za kompletnu izvedbu stavke. 
Obračun po 1 kompletno ispitanom hidrantu s priključkom i izdanom atestu.
</t>
  </si>
  <si>
    <t>PRANJE I DEZINFEKCIJA CJEVOVODA</t>
  </si>
  <si>
    <t>Pranje i dezinfekcija cjevovoda prema postupku opisanom u programu kontrole i osiguranja kvalitete te prema uputama sanitarne inspekcije. U jediničnu cijenu uključena je nabava i dobava vode te odgovarajućih sredstava za pranje i dezinfekciju, kao i sav preostali rad i materijal potreban za kompletno dovršenje pranja i dezinfekcije cjevovoda.
Obračun po m' cjevovoda.</t>
  </si>
  <si>
    <t>IZRADA PRESPOJA NA POSTOJEĆI VODOOPSKRBNI CJEVOVOD</t>
  </si>
  <si>
    <t>Prespoj treba izvesti prema posebnim uvjetima mjerodavnog komunalnog poduzeća. Uvjete treba zatražiti kod utvrđivanja cijene ove stavke da bi se iskazanom cijenom obuhvatile sve aktivnosti vezane uz izvedbu prespoja. Obračun obuhvaća izvedbu spoja na postojeći cjevovod. U stavku je uključena i demontaža postojećih fazonskih komada i armatura koje se zamjenjuju. Montaža novih cijevi i pripadajućih fazona i armature obračunata je u prethodnim stavkama. Obračun obaviti po izvedenom prespoju cjevovoda te potrebno sredstvo za dezinfekciju i količinu vode za ispiranje cjevovoda.
Obračun po komadu izvedenog prespoja.</t>
  </si>
  <si>
    <t>UGRADNJA TRAKE ZA OZNAČAVANJE CJEVOVODA</t>
  </si>
  <si>
    <t>Nabava, doprema i ugradnja  trake upozorenja širine 15 cm žute boje s natpisom “POZOR VODOVOD” za oznaku trase vodoopskrbnog cjevovoda te sav dodatan materijal i rad potreban za potpuno dovršenje stavke.</t>
  </si>
  <si>
    <t>LABARATORIJSKA ANALIZA UZORKA VODE</t>
  </si>
  <si>
    <t>Uzimanje uzorka, analiziranje i ispitivanje kvalitete vode za potrebe tehničkog pregleda.</t>
  </si>
  <si>
    <t xml:space="preserve">VII. OSTALI RADOVI UKUPNO:              </t>
  </si>
  <si>
    <t>REKAPITULACIJA: RADOVA</t>
  </si>
  <si>
    <t>BETONSKI, AB I ZIDARSKI RADOVI</t>
  </si>
  <si>
    <t>OSTALI RADOVI</t>
  </si>
  <si>
    <t>UKUPNO :</t>
  </si>
  <si>
    <r>
      <t>UKUPNO (</t>
    </r>
    <r>
      <rPr>
        <sz val="11"/>
        <color indexed="8"/>
        <rFont val="Calibri"/>
        <family val="2"/>
      </rPr>
      <t>€)</t>
    </r>
  </si>
  <si>
    <r>
      <t>PDV (</t>
    </r>
    <r>
      <rPr>
        <sz val="11"/>
        <color indexed="8"/>
        <rFont val="Calibri"/>
        <family val="2"/>
      </rPr>
      <t>€</t>
    </r>
    <r>
      <rPr>
        <sz val="11"/>
        <color indexed="8"/>
        <rFont val="Calibri"/>
        <family val="2"/>
      </rPr>
      <t>)</t>
    </r>
  </si>
  <si>
    <r>
      <t>UKUPNO S PDV-om (</t>
    </r>
    <r>
      <rPr>
        <sz val="11"/>
        <color indexed="8"/>
        <rFont val="Calibri"/>
        <family val="2"/>
      </rPr>
      <t>€</t>
    </r>
    <r>
      <rPr>
        <sz val="11"/>
        <color indexed="8"/>
        <rFont val="Calibri"/>
        <family val="2"/>
      </rPr>
      <t xml:space="preserve">) </t>
    </r>
  </si>
  <si>
    <t>Rekapitulacija ukupno</t>
  </si>
  <si>
    <t>REKAPITULACIJA  TROŠKOVNIKA</t>
  </si>
  <si>
    <t xml:space="preserve"> VODOOPSKRBNI CJEVOVOD VS PAG- VS BABELINA DRAGA</t>
  </si>
  <si>
    <t>VODOVODNA MREŽA  NASELJA STARA VASA</t>
  </si>
  <si>
    <r>
      <t xml:space="preserve">Obračun  po </t>
    </r>
    <r>
      <rPr>
        <sz val="11"/>
        <rFont val="Calibri"/>
        <family val="2"/>
      </rPr>
      <t>kompletu postavljene ploče po gradilištu, a broj ploča ovisi o broju prilaza gradilištu.</t>
    </r>
  </si>
  <si>
    <t>Obračun  po komplet postavljene ploče po gradilištu, a broj ploča ovisi o broju prilaza gradilištu.</t>
  </si>
  <si>
    <r>
      <t xml:space="preserve">Obračun  po </t>
    </r>
    <r>
      <rPr>
        <sz val="11"/>
        <rFont val="Calibri"/>
        <family val="2"/>
      </rPr>
      <t>komplet postavljene ploče po gradilištu, a broj ploča ovisi o broju prilaza gradilištu.</t>
    </r>
  </si>
</sst>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00\ _k_n"/>
    <numFmt numFmtId="167" formatCode="#,##0.00\ &quot;kn&quot;"/>
    <numFmt numFmtId="168" formatCode="&quot;Yes&quot;;&quot;Yes&quot;;&quot;No&quot;"/>
    <numFmt numFmtId="169" formatCode="&quot;True&quot;;&quot;True&quot;;&quot;False&quot;"/>
    <numFmt numFmtId="170" formatCode="&quot;On&quot;;&quot;On&quot;;&quot;Off&quot;"/>
    <numFmt numFmtId="171" formatCode="[$€-2]\ #,##0.00_);[Red]\([$€-2]\ #,##0.00\)"/>
    <numFmt numFmtId="172" formatCode="#,##0.00_-;\-#,##0.00_-;&quot;&quot;"/>
    <numFmt numFmtId="173" formatCode="#,##0\ &quot;kn&quot;"/>
    <numFmt numFmtId="174" formatCode="#,##0.0"/>
    <numFmt numFmtId="175" formatCode="General_)"/>
    <numFmt numFmtId="176" formatCode="#\ ###\ ##0.00"/>
    <numFmt numFmtId="177" formatCode="0.0"/>
    <numFmt numFmtId="178" formatCode="dd\.mm\.yyyy"/>
    <numFmt numFmtId="179" formatCode="#,##0.00\ [$€-1]"/>
    <numFmt numFmtId="180" formatCode="#,##0.0\ &quot;kn&quot;"/>
    <numFmt numFmtId="181" formatCode="yyyy\.mm\.dd"/>
    <numFmt numFmtId="182" formatCode="d/m/yy/"/>
    <numFmt numFmtId="183" formatCode="#,#00"/>
  </numFmts>
  <fonts count="113">
    <font>
      <sz val="10"/>
      <name val="Arial"/>
      <family val="0"/>
    </font>
    <font>
      <b/>
      <sz val="10"/>
      <name val="Arial"/>
      <family val="2"/>
    </font>
    <font>
      <b/>
      <sz val="12"/>
      <name val="Arial"/>
      <family val="2"/>
    </font>
    <font>
      <b/>
      <sz val="11"/>
      <name val="Arial"/>
      <family val="2"/>
    </font>
    <font>
      <sz val="9"/>
      <name val="Arial"/>
      <family val="2"/>
    </font>
    <font>
      <b/>
      <sz val="9"/>
      <name val="Arial"/>
      <family val="2"/>
    </font>
    <font>
      <sz val="11"/>
      <name val="Arial"/>
      <family val="2"/>
    </font>
    <font>
      <sz val="10"/>
      <color indexed="10"/>
      <name val="Arial"/>
      <family val="2"/>
    </font>
    <font>
      <b/>
      <sz val="10"/>
      <color indexed="10"/>
      <name val="Arial"/>
      <family val="2"/>
    </font>
    <font>
      <sz val="10"/>
      <color indexed="8"/>
      <name val="Arial"/>
      <family val="2"/>
    </font>
    <font>
      <b/>
      <vertAlign val="subscript"/>
      <sz val="10"/>
      <name val="Arial"/>
      <family val="2"/>
    </font>
    <font>
      <sz val="10"/>
      <name val="Calibri"/>
      <family val="2"/>
    </font>
    <font>
      <vertAlign val="superscript"/>
      <sz val="10"/>
      <name val="Arial"/>
      <family val="2"/>
    </font>
    <font>
      <sz val="10"/>
      <name val="Arial Narrow"/>
      <family val="2"/>
    </font>
    <font>
      <b/>
      <sz val="10"/>
      <name val="Arial Narrow"/>
      <family val="2"/>
    </font>
    <font>
      <sz val="10"/>
      <name val="Arial CE"/>
      <family val="2"/>
    </font>
    <font>
      <i/>
      <sz val="10"/>
      <name val="Arial"/>
      <family val="2"/>
    </font>
    <font>
      <vertAlign val="subscript"/>
      <sz val="10"/>
      <name val="Arial"/>
      <family val="2"/>
    </font>
    <font>
      <i/>
      <u val="single"/>
      <sz val="10"/>
      <name val="Arial"/>
      <family val="2"/>
    </font>
    <font>
      <sz val="12"/>
      <name val="Arial"/>
      <family val="2"/>
    </font>
    <font>
      <sz val="12"/>
      <color indexed="10"/>
      <name val="Arial"/>
      <family val="2"/>
    </font>
    <font>
      <sz val="8"/>
      <name val="Arial"/>
      <family val="2"/>
    </font>
    <font>
      <b/>
      <sz val="8"/>
      <name val="Arial"/>
      <family val="2"/>
    </font>
    <font>
      <b/>
      <i/>
      <sz val="10"/>
      <name val="Arial"/>
      <family val="2"/>
    </font>
    <font>
      <b/>
      <u val="single"/>
      <sz val="10"/>
      <name val="Arial"/>
      <family val="2"/>
    </font>
    <font>
      <b/>
      <i/>
      <u val="single"/>
      <sz val="10"/>
      <name val="Arial"/>
      <family val="2"/>
    </font>
    <font>
      <sz val="15"/>
      <name val="Arial"/>
      <family val="2"/>
    </font>
    <font>
      <sz val="10"/>
      <name val="UniversalMath1 BT"/>
      <family val="1"/>
    </font>
    <font>
      <sz val="9"/>
      <color indexed="10"/>
      <name val="Arial"/>
      <family val="2"/>
    </font>
    <font>
      <sz val="9"/>
      <color indexed="53"/>
      <name val="Arial"/>
      <family val="2"/>
    </font>
    <font>
      <sz val="9"/>
      <name val="Calibri"/>
      <family val="2"/>
    </font>
    <font>
      <i/>
      <sz val="9"/>
      <name val="Arial"/>
      <family val="2"/>
    </font>
    <font>
      <b/>
      <u val="single"/>
      <sz val="11"/>
      <name val="Arial"/>
      <family val="2"/>
    </font>
    <font>
      <sz val="8"/>
      <color indexed="62"/>
      <name val="Arial"/>
      <family val="2"/>
    </font>
    <font>
      <sz val="8"/>
      <color indexed="18"/>
      <name val="Arial"/>
      <family val="2"/>
    </font>
    <font>
      <sz val="9"/>
      <color indexed="18"/>
      <name val="Arial"/>
      <family val="2"/>
    </font>
    <font>
      <b/>
      <sz val="9"/>
      <color indexed="8"/>
      <name val="Arial"/>
      <family val="2"/>
    </font>
    <font>
      <sz val="11"/>
      <color indexed="8"/>
      <name val="Calibri"/>
      <family val="2"/>
    </font>
    <font>
      <sz val="11"/>
      <name val="Calibri"/>
      <family val="2"/>
    </font>
    <font>
      <b/>
      <sz val="11"/>
      <name val="Arial Narrow"/>
      <family val="2"/>
    </font>
    <font>
      <sz val="11"/>
      <name val="Arial Narrow"/>
      <family val="2"/>
    </font>
    <font>
      <vertAlign val="superscript"/>
      <sz val="10"/>
      <name val="Arial Narrow"/>
      <family val="2"/>
    </font>
    <font>
      <b/>
      <u val="single"/>
      <sz val="10"/>
      <name val="Arial Narrow"/>
      <family val="2"/>
    </font>
    <font>
      <vertAlign val="superscript"/>
      <sz val="11"/>
      <name val="Calibri"/>
      <family val="2"/>
    </font>
    <font>
      <vertAlign val="superscript"/>
      <sz val="11"/>
      <color indexed="8"/>
      <name val="Calibri"/>
      <family val="2"/>
    </font>
    <font>
      <i/>
      <sz val="11"/>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i/>
      <sz val="10"/>
      <color indexed="10"/>
      <name val="Arial"/>
      <family val="2"/>
    </font>
    <font>
      <i/>
      <sz val="10"/>
      <color indexed="10"/>
      <name val="Arial"/>
      <family val="2"/>
    </font>
    <font>
      <sz val="11"/>
      <color indexed="23"/>
      <name val="Arial"/>
      <family val="2"/>
    </font>
    <font>
      <sz val="10"/>
      <color indexed="30"/>
      <name val="Arial"/>
      <family val="2"/>
    </font>
    <font>
      <b/>
      <sz val="10"/>
      <color indexed="30"/>
      <name val="Arial"/>
      <family val="2"/>
    </font>
    <font>
      <b/>
      <sz val="10"/>
      <color indexed="8"/>
      <name val="Arial"/>
      <family val="2"/>
    </font>
    <font>
      <sz val="9"/>
      <color indexed="8"/>
      <name val="Arial"/>
      <family val="2"/>
    </font>
    <font>
      <i/>
      <sz val="10"/>
      <color indexed="8"/>
      <name val="Arial"/>
      <family val="2"/>
    </font>
    <font>
      <sz val="12"/>
      <color indexed="8"/>
      <name val="Arial"/>
      <family val="2"/>
    </font>
    <font>
      <sz val="10"/>
      <color indexed="8"/>
      <name val="Arial Narrow"/>
      <family val="2"/>
    </font>
    <font>
      <b/>
      <sz val="11"/>
      <name val="Calibri"/>
      <family val="2"/>
    </font>
    <font>
      <b/>
      <sz val="11"/>
      <color indexed="10"/>
      <name val="Calibri"/>
      <family val="2"/>
    </font>
    <font>
      <sz val="10"/>
      <color indexed="17"/>
      <name val="Calibri"/>
      <family val="2"/>
    </font>
    <font>
      <b/>
      <u val="single"/>
      <sz val="11"/>
      <color indexed="8"/>
      <name val="Calibri"/>
      <family val="2"/>
    </font>
    <font>
      <b/>
      <u val="single"/>
      <sz val="11"/>
      <name val="Calibri"/>
      <family val="2"/>
    </font>
    <font>
      <b/>
      <sz val="16"/>
      <name val="Arial Narrow"/>
      <family val="2"/>
    </font>
    <font>
      <sz val="16"/>
      <name val="Arial Narrow"/>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
      <b/>
      <sz val="10"/>
      <color rgb="FFFF0000"/>
      <name val="Arial"/>
      <family val="2"/>
    </font>
    <font>
      <sz val="10"/>
      <color theme="1"/>
      <name val="Arial"/>
      <family val="2"/>
    </font>
    <font>
      <sz val="9"/>
      <color rgb="FFFF0000"/>
      <name val="Arial"/>
      <family val="2"/>
    </font>
    <font>
      <b/>
      <i/>
      <sz val="10"/>
      <color rgb="FFFF0000"/>
      <name val="Arial"/>
      <family val="2"/>
    </font>
    <font>
      <i/>
      <sz val="10"/>
      <color rgb="FFFF0000"/>
      <name val="Arial"/>
      <family val="2"/>
    </font>
    <font>
      <sz val="11"/>
      <color rgb="FF666666"/>
      <name val="Arial"/>
      <family val="2"/>
    </font>
    <font>
      <sz val="10"/>
      <color rgb="FF0070C0"/>
      <name val="Arial"/>
      <family val="2"/>
    </font>
    <font>
      <b/>
      <sz val="10"/>
      <color rgb="FF0070C0"/>
      <name val="Arial"/>
      <family val="2"/>
    </font>
    <font>
      <b/>
      <sz val="10"/>
      <color theme="1"/>
      <name val="Arial"/>
      <family val="2"/>
    </font>
    <font>
      <sz val="9"/>
      <color theme="1"/>
      <name val="Arial"/>
      <family val="2"/>
    </font>
    <font>
      <i/>
      <sz val="10"/>
      <color theme="1"/>
      <name val="Arial"/>
      <family val="2"/>
    </font>
    <font>
      <sz val="12"/>
      <color theme="1"/>
      <name val="Arial"/>
      <family val="2"/>
    </font>
    <font>
      <sz val="10"/>
      <color theme="1"/>
      <name val="Arial Narrow"/>
      <family val="2"/>
    </font>
    <font>
      <b/>
      <sz val="11"/>
      <color rgb="FFFF0000"/>
      <name val="Calibri"/>
      <family val="2"/>
    </font>
    <font>
      <sz val="10"/>
      <color rgb="FF00B050"/>
      <name val="Calibri"/>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indexed="43"/>
        <bgColor indexed="64"/>
      </patternFill>
    </fill>
    <fill>
      <patternFill patternType="solid">
        <fgColor theme="0" tint="-0.04997999966144562"/>
        <bgColor indexed="64"/>
      </patternFill>
    </fill>
    <fill>
      <patternFill patternType="solid">
        <fgColor indexed="22"/>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hair"/>
      <right style="hair"/>
      <top style="hair"/>
      <bottom/>
    </border>
    <border>
      <left/>
      <right style="hair"/>
      <top style="hair"/>
      <bottom/>
    </border>
    <border>
      <left>
        <color indexed="63"/>
      </left>
      <right>
        <color indexed="63"/>
      </right>
      <top>
        <color indexed="63"/>
      </top>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top style="medium"/>
      <bottom style="medium"/>
    </border>
    <border>
      <left/>
      <right/>
      <top style="medium"/>
      <bottom style="medium"/>
    </border>
    <border>
      <left>
        <color indexed="63"/>
      </left>
      <right style="thin"/>
      <top style="thin"/>
      <bottom style="thin"/>
    </border>
    <border>
      <left/>
      <right style="medium"/>
      <top style="medium"/>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9" fontId="0" fillId="0" borderId="0" applyFont="0" applyFill="0" applyBorder="0" applyAlignment="0" applyProtection="0"/>
    <xf numFmtId="9" fontId="0" fillId="0" borderId="0" applyFont="0" applyFill="0" applyBorder="0" applyAlignment="0" applyProtection="0"/>
    <xf numFmtId="0" fontId="90" fillId="0" borderId="7" applyNumberFormat="0" applyFill="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2324">
    <xf numFmtId="0" fontId="0" fillId="0" borderId="0" xfId="0" applyAlignment="1">
      <alignment/>
    </xf>
    <xf numFmtId="0" fontId="1" fillId="0" borderId="10" xfId="0" applyFont="1" applyBorder="1" applyAlignment="1">
      <alignment horizontal="center" vertical="center" wrapText="1"/>
    </xf>
    <xf numFmtId="49" fontId="0" fillId="0" borderId="0" xfId="0" applyNumberFormat="1" applyFont="1" applyAlignment="1">
      <alignment horizontal="left" vertical="top"/>
    </xf>
    <xf numFmtId="0" fontId="0" fillId="0" borderId="0" xfId="0" applyFont="1" applyAlignment="1">
      <alignment horizontal="justify" vertical="justify"/>
    </xf>
    <xf numFmtId="49" fontId="1" fillId="0" borderId="0" xfId="0" applyNumberFormat="1" applyFont="1" applyBorder="1" applyAlignment="1">
      <alignment horizontal="left" vertical="top" wrapText="1"/>
    </xf>
    <xf numFmtId="0" fontId="1" fillId="0" borderId="0" xfId="0" applyFont="1" applyBorder="1" applyAlignment="1">
      <alignment horizontal="center" vertical="justify" wrapText="1"/>
    </xf>
    <xf numFmtId="2" fontId="0" fillId="0" borderId="0" xfId="0" applyNumberFormat="1" applyFont="1" applyAlignment="1">
      <alignment horizontal="right"/>
    </xf>
    <xf numFmtId="0" fontId="1" fillId="0" borderId="0" xfId="0" applyFont="1" applyBorder="1" applyAlignment="1">
      <alignment horizontal="center" wrapText="1"/>
    </xf>
    <xf numFmtId="2" fontId="1" fillId="0" borderId="0" xfId="0" applyNumberFormat="1" applyFont="1" applyBorder="1" applyAlignment="1">
      <alignment horizontal="center" wrapText="1"/>
    </xf>
    <xf numFmtId="0" fontId="0" fillId="0" borderId="0" xfId="0" applyFont="1" applyAlignment="1">
      <alignment horizontal="center"/>
    </xf>
    <xf numFmtId="49" fontId="2" fillId="0" borderId="0" xfId="0" applyNumberFormat="1" applyFont="1" applyAlignment="1">
      <alignment horizontal="left" vertical="top"/>
    </xf>
    <xf numFmtId="0" fontId="2" fillId="0" borderId="0" xfId="0" applyFont="1" applyAlignment="1">
      <alignment horizontal="justify" vertical="justify"/>
    </xf>
    <xf numFmtId="2"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96" fillId="0" borderId="0" xfId="0" applyFont="1" applyFill="1" applyAlignment="1">
      <alignment/>
    </xf>
    <xf numFmtId="0" fontId="96" fillId="0" borderId="0" xfId="0" applyFont="1" applyAlignment="1">
      <alignment/>
    </xf>
    <xf numFmtId="4" fontId="97" fillId="0" borderId="0" xfId="0" applyNumberFormat="1" applyFont="1" applyBorder="1" applyAlignment="1">
      <alignment horizontal="center" vertical="center" wrapText="1"/>
    </xf>
    <xf numFmtId="0" fontId="96" fillId="0" borderId="0" xfId="0" applyFont="1" applyAlignment="1">
      <alignment horizontal="center"/>
    </xf>
    <xf numFmtId="2" fontId="96" fillId="0" borderId="0" xfId="0" applyNumberFormat="1" applyFont="1" applyAlignment="1">
      <alignment horizontal="right"/>
    </xf>
    <xf numFmtId="4" fontId="96" fillId="0" borderId="0" xfId="0" applyNumberFormat="1" applyFont="1" applyAlignment="1">
      <alignment/>
    </xf>
    <xf numFmtId="49" fontId="96" fillId="0" borderId="0" xfId="0" applyNumberFormat="1" applyFont="1" applyAlignment="1">
      <alignment horizontal="left" vertical="top"/>
    </xf>
    <xf numFmtId="0" fontId="96" fillId="0" borderId="0" xfId="0" applyFont="1" applyAlignment="1">
      <alignment horizontal="justify" vertical="justify"/>
    </xf>
    <xf numFmtId="0" fontId="96" fillId="0" borderId="0" xfId="0" applyFont="1" applyAlignment="1">
      <alignment/>
    </xf>
    <xf numFmtId="4" fontId="96" fillId="0" borderId="0" xfId="0" applyNumberFormat="1" applyFont="1" applyAlignment="1">
      <alignment horizontal="justify" vertical="justify"/>
    </xf>
    <xf numFmtId="0" fontId="3" fillId="0" borderId="0" xfId="0" applyFont="1" applyAlignment="1">
      <alignment/>
    </xf>
    <xf numFmtId="0" fontId="0" fillId="0" borderId="0" xfId="0" applyFont="1" applyFill="1" applyAlignment="1">
      <alignment/>
    </xf>
    <xf numFmtId="0" fontId="0" fillId="0" borderId="0" xfId="0" applyFont="1" applyFill="1" applyAlignment="1">
      <alignment/>
    </xf>
    <xf numFmtId="4" fontId="4" fillId="0" borderId="0" xfId="0" applyNumberFormat="1" applyFont="1" applyBorder="1" applyAlignment="1">
      <alignment horizontal="center" vertical="center" wrapText="1"/>
    </xf>
    <xf numFmtId="0" fontId="4" fillId="0" borderId="0" xfId="0" applyFont="1" applyFill="1" applyAlignment="1">
      <alignment horizontal="center" vertical="top" wrapText="1"/>
    </xf>
    <xf numFmtId="0" fontId="4" fillId="0" borderId="0" xfId="0" applyFont="1" applyAlignment="1">
      <alignment horizontal="center" vertical="top" wrapText="1"/>
    </xf>
    <xf numFmtId="166" fontId="1" fillId="0" borderId="10" xfId="0" applyNumberFormat="1" applyFont="1" applyFill="1" applyBorder="1" applyAlignment="1">
      <alignment horizontal="center" vertical="center" wrapText="1"/>
    </xf>
    <xf numFmtId="0" fontId="6" fillId="0" borderId="0" xfId="0" applyFont="1" applyAlignment="1">
      <alignment/>
    </xf>
    <xf numFmtId="0" fontId="0" fillId="0" borderId="0" xfId="0" applyFont="1" applyBorder="1" applyAlignment="1">
      <alignment horizontal="justify" vertical="justify"/>
    </xf>
    <xf numFmtId="49" fontId="1" fillId="5" borderId="0" xfId="0" applyNumberFormat="1" applyFont="1" applyFill="1" applyBorder="1" applyAlignment="1">
      <alignment horizontal="left" vertical="top"/>
    </xf>
    <xf numFmtId="0" fontId="1" fillId="5" borderId="11" xfId="0" applyFont="1" applyFill="1" applyBorder="1" applyAlignment="1">
      <alignment horizontal="justify" vertical="center"/>
    </xf>
    <xf numFmtId="0" fontId="1" fillId="5" borderId="11" xfId="0" applyFont="1" applyFill="1" applyBorder="1" applyAlignment="1">
      <alignment horizontal="center"/>
    </xf>
    <xf numFmtId="2" fontId="1" fillId="5" borderId="11" xfId="0" applyNumberFormat="1" applyFont="1" applyFill="1" applyBorder="1" applyAlignment="1">
      <alignment horizontal="right"/>
    </xf>
    <xf numFmtId="4" fontId="97" fillId="5" borderId="11" xfId="0" applyNumberFormat="1" applyFont="1" applyFill="1" applyBorder="1" applyAlignment="1">
      <alignment horizontal="justify" vertical="justify"/>
    </xf>
    <xf numFmtId="0" fontId="96" fillId="5" borderId="0" xfId="0" applyFont="1" applyFill="1" applyAlignment="1">
      <alignment/>
    </xf>
    <xf numFmtId="0" fontId="0" fillId="0" borderId="0" xfId="0" applyFont="1" applyBorder="1" applyAlignment="1">
      <alignment horizontal="center"/>
    </xf>
    <xf numFmtId="2" fontId="0" fillId="0" borderId="0" xfId="0" applyNumberFormat="1" applyFont="1" applyBorder="1" applyAlignment="1">
      <alignment horizontal="right"/>
    </xf>
    <xf numFmtId="4" fontId="96" fillId="0" borderId="0" xfId="0" applyNumberFormat="1" applyFont="1" applyBorder="1" applyAlignment="1">
      <alignment horizontal="justify" vertical="justify"/>
    </xf>
    <xf numFmtId="49" fontId="0" fillId="0" borderId="0" xfId="0" applyNumberFormat="1" applyFont="1" applyBorder="1" applyAlignment="1">
      <alignment horizontal="left" vertical="top"/>
    </xf>
    <xf numFmtId="0" fontId="96" fillId="0" borderId="0" xfId="0" applyFont="1" applyBorder="1" applyAlignment="1">
      <alignment/>
    </xf>
    <xf numFmtId="0" fontId="96" fillId="0" borderId="0" xfId="0" applyFont="1" applyBorder="1" applyAlignment="1">
      <alignment/>
    </xf>
    <xf numFmtId="4" fontId="96" fillId="0" borderId="0" xfId="0" applyNumberFormat="1" applyFont="1" applyBorder="1" applyAlignment="1">
      <alignment/>
    </xf>
    <xf numFmtId="166" fontId="96" fillId="0" borderId="0" xfId="0" applyNumberFormat="1" applyFont="1" applyAlignment="1">
      <alignment horizontal="right"/>
    </xf>
    <xf numFmtId="0" fontId="0" fillId="0" borderId="0" xfId="0" applyFont="1" applyAlignment="1">
      <alignment horizontal="center" vertical="top"/>
    </xf>
    <xf numFmtId="2" fontId="0" fillId="0" borderId="0" xfId="0" applyNumberFormat="1" applyFont="1" applyAlignment="1">
      <alignment horizontal="right" vertical="top"/>
    </xf>
    <xf numFmtId="49" fontId="1" fillId="0" borderId="0" xfId="0" applyNumberFormat="1" applyFont="1" applyAlignment="1">
      <alignment horizontal="left" vertical="top"/>
    </xf>
    <xf numFmtId="4" fontId="96" fillId="0" borderId="0" xfId="0" applyNumberFormat="1" applyFont="1" applyAlignment="1">
      <alignment horizontal="right"/>
    </xf>
    <xf numFmtId="49" fontId="97" fillId="0" borderId="0" xfId="0" applyNumberFormat="1" applyFont="1" applyAlignment="1">
      <alignment horizontal="left" vertical="top"/>
    </xf>
    <xf numFmtId="0" fontId="96" fillId="0" borderId="0" xfId="0" applyFont="1" applyAlignment="1">
      <alignment horizontal="center" vertical="top"/>
    </xf>
    <xf numFmtId="2" fontId="96" fillId="0" borderId="0" xfId="0" applyNumberFormat="1" applyFont="1" applyAlignment="1">
      <alignment horizontal="right" vertical="top"/>
    </xf>
    <xf numFmtId="49" fontId="0" fillId="0" borderId="0" xfId="0" applyNumberFormat="1" applyFont="1" applyAlignment="1">
      <alignment vertical="top"/>
    </xf>
    <xf numFmtId="0" fontId="0" fillId="0" borderId="0" xfId="51" applyFont="1" applyAlignment="1">
      <alignment horizontal="justify" vertical="justify"/>
      <protection/>
    </xf>
    <xf numFmtId="4" fontId="7" fillId="0" borderId="0" xfId="0" applyNumberFormat="1" applyFont="1" applyAlignment="1">
      <alignment/>
    </xf>
    <xf numFmtId="4" fontId="0" fillId="0" borderId="0" xfId="0" applyNumberFormat="1" applyFont="1" applyAlignment="1">
      <alignment/>
    </xf>
    <xf numFmtId="0" fontId="0" fillId="0" borderId="0" xfId="0" applyFont="1" applyAlignment="1">
      <alignment horizontal="justify" vertical="justify"/>
    </xf>
    <xf numFmtId="0" fontId="0" fillId="0" borderId="0" xfId="0" applyFont="1" applyAlignment="1">
      <alignment horizontal="justify" vertical="justify" wrapText="1"/>
    </xf>
    <xf numFmtId="4" fontId="0" fillId="0" borderId="0" xfId="0" applyNumberFormat="1" applyFont="1" applyAlignment="1">
      <alignment/>
    </xf>
    <xf numFmtId="0" fontId="0" fillId="0" borderId="0" xfId="51" applyAlignment="1">
      <alignment horizontal="justify" vertical="justify"/>
      <protection/>
    </xf>
    <xf numFmtId="49" fontId="1" fillId="5" borderId="0" xfId="0" applyNumberFormat="1" applyFont="1" applyFill="1" applyAlignment="1">
      <alignment horizontal="left" vertical="top"/>
    </xf>
    <xf numFmtId="166" fontId="97" fillId="5" borderId="11" xfId="0" applyNumberFormat="1" applyFont="1" applyFill="1" applyBorder="1" applyAlignment="1">
      <alignment horizontal="right"/>
    </xf>
    <xf numFmtId="0" fontId="96" fillId="0" borderId="0" xfId="56" applyFont="1">
      <alignment/>
      <protection/>
    </xf>
    <xf numFmtId="0" fontId="96" fillId="0" borderId="0" xfId="56" applyFont="1">
      <alignment/>
      <protection/>
    </xf>
    <xf numFmtId="4" fontId="96" fillId="0" borderId="0" xfId="56" applyNumberFormat="1" applyFont="1" applyAlignment="1">
      <alignment horizontal="right"/>
      <protection/>
    </xf>
    <xf numFmtId="2" fontId="96" fillId="0" borderId="0" xfId="56" applyNumberFormat="1" applyFont="1" applyAlignment="1">
      <alignment horizontal="right"/>
      <protection/>
    </xf>
    <xf numFmtId="0" fontId="96" fillId="0" borderId="0" xfId="56" applyFont="1" applyAlignment="1">
      <alignment horizontal="center"/>
      <protection/>
    </xf>
    <xf numFmtId="0" fontId="96" fillId="0" borderId="0" xfId="56" applyFont="1" applyAlignment="1">
      <alignment horizontal="left" vertical="top"/>
      <protection/>
    </xf>
    <xf numFmtId="0" fontId="0" fillId="0" borderId="0" xfId="56">
      <alignment/>
      <protection/>
    </xf>
    <xf numFmtId="4" fontId="7" fillId="0" borderId="0" xfId="56" applyNumberFormat="1" applyFont="1" applyAlignment="1">
      <alignment horizontal="right" vertical="justify"/>
      <protection/>
    </xf>
    <xf numFmtId="2" fontId="7" fillId="0" borderId="0" xfId="56" applyNumberFormat="1" applyFont="1" applyAlignment="1">
      <alignment horizontal="right" vertical="top"/>
      <protection/>
    </xf>
    <xf numFmtId="0" fontId="7" fillId="0" borderId="0" xfId="56" applyFont="1" applyAlignment="1">
      <alignment horizontal="center" vertical="top"/>
      <protection/>
    </xf>
    <xf numFmtId="0" fontId="0" fillId="0" borderId="0" xfId="56" applyFont="1" applyAlignment="1">
      <alignment horizontal="justify" vertical="justify" wrapText="1"/>
      <protection/>
    </xf>
    <xf numFmtId="49" fontId="7" fillId="0" borderId="0" xfId="56" applyNumberFormat="1" applyFont="1" applyAlignment="1">
      <alignment horizontal="left" vertical="top"/>
      <protection/>
    </xf>
    <xf numFmtId="4" fontId="1" fillId="0" borderId="0" xfId="56" applyNumberFormat="1" applyFont="1" applyBorder="1" applyAlignment="1">
      <alignment horizontal="right"/>
      <protection/>
    </xf>
    <xf numFmtId="2" fontId="1" fillId="0" borderId="0" xfId="56" applyNumberFormat="1" applyFont="1" applyBorder="1" applyAlignment="1">
      <alignment horizontal="right" vertical="top"/>
      <protection/>
    </xf>
    <xf numFmtId="0" fontId="1" fillId="0" borderId="0" xfId="56" applyFont="1" applyBorder="1" applyAlignment="1">
      <alignment horizontal="center" vertical="top"/>
      <protection/>
    </xf>
    <xf numFmtId="0" fontId="1" fillId="0" borderId="0" xfId="56" applyFont="1" applyBorder="1" applyAlignment="1">
      <alignment horizontal="justify" vertical="justify" wrapText="1"/>
      <protection/>
    </xf>
    <xf numFmtId="0" fontId="0" fillId="5" borderId="0" xfId="56" applyFill="1">
      <alignment/>
      <protection/>
    </xf>
    <xf numFmtId="4" fontId="7" fillId="5" borderId="0" xfId="56" applyNumberFormat="1" applyFont="1" applyFill="1" applyAlignment="1">
      <alignment horizontal="right"/>
      <protection/>
    </xf>
    <xf numFmtId="2" fontId="7" fillId="5" borderId="0" xfId="56" applyNumberFormat="1" applyFont="1" applyFill="1" applyAlignment="1">
      <alignment horizontal="right" vertical="top"/>
      <protection/>
    </xf>
    <xf numFmtId="0" fontId="7" fillId="5" borderId="0" xfId="56" applyFont="1" applyFill="1" applyAlignment="1">
      <alignment horizontal="center" vertical="top"/>
      <protection/>
    </xf>
    <xf numFmtId="0" fontId="1" fillId="5" borderId="0" xfId="56" applyFont="1" applyFill="1" applyAlignment="1">
      <alignment horizontal="justify" vertical="justify"/>
      <protection/>
    </xf>
    <xf numFmtId="49" fontId="7" fillId="5" borderId="0" xfId="56" applyNumberFormat="1" applyFont="1" applyFill="1" applyAlignment="1">
      <alignment horizontal="left" vertical="top"/>
      <protection/>
    </xf>
    <xf numFmtId="4" fontId="7" fillId="0" borderId="0" xfId="56" applyNumberFormat="1" applyFont="1" applyAlignment="1">
      <alignment horizontal="right"/>
      <protection/>
    </xf>
    <xf numFmtId="0" fontId="1" fillId="0" borderId="0" xfId="56" applyFont="1" applyAlignment="1">
      <alignment horizontal="justify" vertical="justify"/>
      <protection/>
    </xf>
    <xf numFmtId="0" fontId="0" fillId="0" borderId="0" xfId="56" applyFont="1">
      <alignment/>
      <protection/>
    </xf>
    <xf numFmtId="4" fontId="0" fillId="0" borderId="0" xfId="56" applyNumberFormat="1" applyFont="1" applyAlignment="1">
      <alignment horizontal="right"/>
      <protection/>
    </xf>
    <xf numFmtId="2" fontId="0" fillId="0" borderId="0" xfId="56" applyNumberFormat="1" applyFont="1" applyAlignment="1">
      <alignment horizontal="right"/>
      <protection/>
    </xf>
    <xf numFmtId="2" fontId="96" fillId="0" borderId="0" xfId="56" applyNumberFormat="1" applyFont="1" applyAlignment="1">
      <alignment horizontal="right"/>
      <protection/>
    </xf>
    <xf numFmtId="0" fontId="0" fillId="0" borderId="0" xfId="56" applyFont="1" applyAlignment="1">
      <alignment horizontal="center"/>
      <protection/>
    </xf>
    <xf numFmtId="49" fontId="0" fillId="0" borderId="0" xfId="56" applyNumberFormat="1" applyFont="1" applyAlignment="1">
      <alignment horizontal="left" vertical="top"/>
      <protection/>
    </xf>
    <xf numFmtId="0" fontId="0" fillId="0" borderId="0" xfId="56" applyFont="1" applyAlignment="1">
      <alignment horizontal="justify" vertical="justify"/>
      <protection/>
    </xf>
    <xf numFmtId="0" fontId="0" fillId="7" borderId="0" xfId="56" applyFont="1" applyFill="1">
      <alignment/>
      <protection/>
    </xf>
    <xf numFmtId="2" fontId="0" fillId="7" borderId="0" xfId="56" applyNumberFormat="1" applyFont="1" applyFill="1" applyAlignment="1">
      <alignment horizontal="right"/>
      <protection/>
    </xf>
    <xf numFmtId="2" fontId="96" fillId="7" borderId="0" xfId="56" applyNumberFormat="1" applyFont="1" applyFill="1" applyAlignment="1">
      <alignment horizontal="right"/>
      <protection/>
    </xf>
    <xf numFmtId="0" fontId="0" fillId="7" borderId="0" xfId="56" applyFont="1" applyFill="1" applyAlignment="1">
      <alignment horizontal="center"/>
      <protection/>
    </xf>
    <xf numFmtId="0" fontId="1" fillId="7" borderId="0" xfId="56" applyFont="1" applyFill="1" applyAlignment="1">
      <alignment horizontal="justify" vertical="justify"/>
      <protection/>
    </xf>
    <xf numFmtId="49" fontId="1" fillId="7" borderId="0" xfId="56" applyNumberFormat="1" applyFont="1" applyFill="1" applyAlignment="1">
      <alignment horizontal="left" vertical="top"/>
      <protection/>
    </xf>
    <xf numFmtId="0" fontId="0" fillId="0" borderId="0" xfId="56" applyFont="1" applyAlignment="1">
      <alignment horizontal="justify" vertical="justify"/>
      <protection/>
    </xf>
    <xf numFmtId="49" fontId="1" fillId="0" borderId="0" xfId="56" applyNumberFormat="1" applyFont="1" applyAlignment="1">
      <alignment horizontal="left" vertical="top"/>
      <protection/>
    </xf>
    <xf numFmtId="0" fontId="0" fillId="33" borderId="0" xfId="56" applyFill="1">
      <alignment/>
      <protection/>
    </xf>
    <xf numFmtId="4" fontId="1" fillId="33" borderId="0" xfId="56" applyNumberFormat="1" applyFont="1" applyFill="1" applyBorder="1" applyAlignment="1">
      <alignment horizontal="right"/>
      <protection/>
    </xf>
    <xf numFmtId="2" fontId="1" fillId="33" borderId="0" xfId="56" applyNumberFormat="1" applyFont="1" applyFill="1" applyBorder="1" applyAlignment="1">
      <alignment horizontal="right" vertical="top"/>
      <protection/>
    </xf>
    <xf numFmtId="0" fontId="1" fillId="33" borderId="0" xfId="56" applyFont="1" applyFill="1" applyBorder="1" applyAlignment="1">
      <alignment horizontal="center" vertical="top"/>
      <protection/>
    </xf>
    <xf numFmtId="0" fontId="1" fillId="33" borderId="0" xfId="56" applyFont="1" applyFill="1" applyBorder="1" applyAlignment="1">
      <alignment horizontal="justify" vertical="justify" wrapText="1"/>
      <protection/>
    </xf>
    <xf numFmtId="49" fontId="7" fillId="33" borderId="0" xfId="56" applyNumberFormat="1" applyFont="1" applyFill="1" applyAlignment="1">
      <alignment horizontal="left" vertical="top"/>
      <protection/>
    </xf>
    <xf numFmtId="4" fontId="1" fillId="5" borderId="11" xfId="56" applyNumberFormat="1" applyFont="1" applyFill="1" applyBorder="1" applyAlignment="1">
      <alignment horizontal="right"/>
      <protection/>
    </xf>
    <xf numFmtId="2" fontId="1" fillId="5" borderId="11" xfId="56" applyNumberFormat="1" applyFont="1" applyFill="1" applyBorder="1" applyAlignment="1">
      <alignment horizontal="right" vertical="top"/>
      <protection/>
    </xf>
    <xf numFmtId="0" fontId="1" fillId="5" borderId="11" xfId="56" applyFont="1" applyFill="1" applyBorder="1" applyAlignment="1">
      <alignment horizontal="center" vertical="top"/>
      <protection/>
    </xf>
    <xf numFmtId="0" fontId="1" fillId="5" borderId="11" xfId="56" applyFont="1" applyFill="1" applyBorder="1" applyAlignment="1">
      <alignment horizontal="justify" vertical="justify" wrapText="1"/>
      <protection/>
    </xf>
    <xf numFmtId="0" fontId="96" fillId="33" borderId="0" xfId="56" applyFont="1" applyFill="1">
      <alignment/>
      <protection/>
    </xf>
    <xf numFmtId="2" fontId="0" fillId="33" borderId="0" xfId="56" applyNumberFormat="1" applyFont="1" applyFill="1">
      <alignment/>
      <protection/>
    </xf>
    <xf numFmtId="0" fontId="0" fillId="33" borderId="0" xfId="56" applyFont="1" applyFill="1" applyAlignment="1">
      <alignment horizontal="center"/>
      <protection/>
    </xf>
    <xf numFmtId="0" fontId="0" fillId="33" borderId="0" xfId="56" applyFont="1" applyFill="1" applyAlignment="1">
      <alignment wrapText="1"/>
      <protection/>
    </xf>
    <xf numFmtId="49" fontId="0" fillId="33" borderId="0" xfId="56" applyNumberFormat="1" applyFont="1" applyFill="1" applyAlignment="1">
      <alignment horizontal="left" vertical="top"/>
      <protection/>
    </xf>
    <xf numFmtId="4" fontId="96" fillId="33" borderId="0" xfId="56" applyNumberFormat="1" applyFont="1" applyFill="1" applyAlignment="1">
      <alignment horizontal="right"/>
      <protection/>
    </xf>
    <xf numFmtId="2" fontId="0" fillId="33" borderId="0" xfId="56" applyNumberFormat="1" applyFont="1" applyFill="1" applyAlignment="1">
      <alignment horizontal="right"/>
      <protection/>
    </xf>
    <xf numFmtId="0" fontId="0" fillId="33" borderId="0" xfId="56" applyFont="1" applyFill="1" applyAlignment="1">
      <alignment horizontal="justify" vertical="justify"/>
      <protection/>
    </xf>
    <xf numFmtId="49" fontId="1" fillId="33" borderId="0" xfId="56" applyNumberFormat="1" applyFont="1" applyFill="1" applyAlignment="1">
      <alignment horizontal="left" vertical="top"/>
      <protection/>
    </xf>
    <xf numFmtId="0" fontId="1" fillId="33" borderId="0" xfId="56" applyFont="1" applyFill="1" applyAlignment="1">
      <alignment horizontal="justify" vertical="justify"/>
      <protection/>
    </xf>
    <xf numFmtId="4" fontId="96" fillId="5" borderId="0" xfId="56" applyNumberFormat="1" applyFont="1" applyFill="1" applyAlignment="1">
      <alignment horizontal="right"/>
      <protection/>
    </xf>
    <xf numFmtId="2" fontId="0" fillId="5" borderId="0" xfId="56" applyNumberFormat="1" applyFont="1" applyFill="1" applyAlignment="1">
      <alignment horizontal="right"/>
      <protection/>
    </xf>
    <xf numFmtId="0" fontId="0" fillId="5" borderId="0" xfId="56" applyFont="1" applyFill="1" applyAlignment="1">
      <alignment horizontal="center"/>
      <protection/>
    </xf>
    <xf numFmtId="49" fontId="1" fillId="5" borderId="0" xfId="56" applyNumberFormat="1" applyFont="1" applyFill="1" applyAlignment="1">
      <alignment horizontal="left" vertical="top"/>
      <protection/>
    </xf>
    <xf numFmtId="0" fontId="0" fillId="33" borderId="0" xfId="56" applyFont="1" applyFill="1" applyAlignment="1">
      <alignment horizontal="justify" vertical="justify" wrapText="1"/>
      <protection/>
    </xf>
    <xf numFmtId="0" fontId="1" fillId="33" borderId="0" xfId="56" applyFont="1" applyFill="1" applyAlignment="1">
      <alignment horizontal="justify" vertical="justify" wrapText="1"/>
      <protection/>
    </xf>
    <xf numFmtId="0" fontId="97" fillId="0" borderId="0" xfId="56" applyFont="1">
      <alignment/>
      <protection/>
    </xf>
    <xf numFmtId="0" fontId="96" fillId="33" borderId="0" xfId="56" applyFont="1" applyFill="1" applyAlignment="1">
      <alignment vertical="top"/>
      <protection/>
    </xf>
    <xf numFmtId="0" fontId="96" fillId="33" borderId="0" xfId="56" applyFont="1" applyFill="1" applyAlignment="1">
      <alignment horizontal="left" vertical="top"/>
      <protection/>
    </xf>
    <xf numFmtId="0" fontId="96" fillId="33" borderId="0" xfId="56" applyFont="1" applyFill="1" applyAlignment="1">
      <alignment horizontal="justify" vertical="justify" wrapText="1"/>
      <protection/>
    </xf>
    <xf numFmtId="0" fontId="1" fillId="33" borderId="0" xfId="56" applyFont="1" applyFill="1" applyAlignment="1">
      <alignment horizontal="justify" vertical="justify"/>
      <protection/>
    </xf>
    <xf numFmtId="0" fontId="0" fillId="33" borderId="0" xfId="56" applyFont="1" applyFill="1" applyAlignment="1">
      <alignment wrapText="1"/>
      <protection/>
    </xf>
    <xf numFmtId="0" fontId="96" fillId="5" borderId="0" xfId="56" applyFont="1" applyFill="1">
      <alignment/>
      <protection/>
    </xf>
    <xf numFmtId="4" fontId="0" fillId="0" borderId="0" xfId="56" applyNumberFormat="1" applyFont="1" applyAlignment="1">
      <alignment horizontal="right" vertical="justify"/>
      <protection/>
    </xf>
    <xf numFmtId="0" fontId="1" fillId="0" borderId="0" xfId="56" applyFont="1" applyAlignment="1">
      <alignment horizontal="justify" vertical="justify"/>
      <protection/>
    </xf>
    <xf numFmtId="0" fontId="6" fillId="0" borderId="0" xfId="56" applyFont="1">
      <alignment/>
      <protection/>
    </xf>
    <xf numFmtId="4" fontId="0" fillId="7" borderId="0" xfId="56" applyNumberFormat="1" applyFont="1" applyFill="1" applyAlignment="1">
      <alignment horizontal="right" vertical="justify"/>
      <protection/>
    </xf>
    <xf numFmtId="49" fontId="1" fillId="7" borderId="0" xfId="56" applyNumberFormat="1" applyFont="1" applyFill="1" applyAlignment="1">
      <alignment horizontal="left" vertical="top"/>
      <protection/>
    </xf>
    <xf numFmtId="0" fontId="0" fillId="0" borderId="0" xfId="56" applyFont="1" applyAlignment="1">
      <alignment horizontal="justify" vertical="justify" wrapText="1"/>
      <protection/>
    </xf>
    <xf numFmtId="49" fontId="0" fillId="0" borderId="0" xfId="56" applyNumberFormat="1" applyFont="1" applyAlignment="1">
      <alignment horizontal="justify" vertical="justify" wrapText="1"/>
      <protection/>
    </xf>
    <xf numFmtId="0" fontId="98" fillId="0" borderId="0" xfId="56" applyFont="1" applyAlignment="1">
      <alignment horizontal="justify" vertical="justify" wrapText="1"/>
      <protection/>
    </xf>
    <xf numFmtId="0" fontId="96" fillId="7" borderId="0" xfId="56" applyFont="1" applyFill="1">
      <alignment/>
      <protection/>
    </xf>
    <xf numFmtId="4" fontId="96" fillId="7" borderId="0" xfId="56" applyNumberFormat="1" applyFont="1" applyFill="1" applyAlignment="1">
      <alignment horizontal="right"/>
      <protection/>
    </xf>
    <xf numFmtId="0" fontId="96" fillId="0" borderId="0" xfId="56" applyFont="1" applyAlignment="1">
      <alignment vertical="top"/>
      <protection/>
    </xf>
    <xf numFmtId="49" fontId="98" fillId="0" borderId="0" xfId="56" applyNumberFormat="1" applyFont="1" applyAlignment="1">
      <alignment horizontal="justify" vertical="justify" wrapText="1"/>
      <protection/>
    </xf>
    <xf numFmtId="49" fontId="0" fillId="0" borderId="0" xfId="56" applyNumberFormat="1" applyFont="1" applyAlignment="1">
      <alignment vertical="center" wrapText="1"/>
      <protection/>
    </xf>
    <xf numFmtId="0" fontId="0" fillId="0" borderId="0" xfId="56" applyFont="1" applyAlignment="1">
      <alignment vertical="center" wrapText="1"/>
      <protection/>
    </xf>
    <xf numFmtId="0" fontId="0" fillId="0" borderId="0" xfId="56" applyAlignment="1">
      <alignment wrapText="1"/>
      <protection/>
    </xf>
    <xf numFmtId="0" fontId="0" fillId="0" borderId="0" xfId="56" applyFont="1" applyAlignment="1">
      <alignment vertical="center"/>
      <protection/>
    </xf>
    <xf numFmtId="0" fontId="98" fillId="0" borderId="0" xfId="56" applyFont="1" applyAlignment="1">
      <alignment vertical="center"/>
      <protection/>
    </xf>
    <xf numFmtId="0" fontId="0" fillId="0" borderId="0" xfId="56" applyFont="1" applyAlignment="1">
      <alignment horizontal="justify" vertical="top"/>
      <protection/>
    </xf>
    <xf numFmtId="0" fontId="0" fillId="0" borderId="0" xfId="56" applyAlignment="1">
      <alignment/>
      <protection/>
    </xf>
    <xf numFmtId="0" fontId="96" fillId="0" borderId="0" xfId="56" applyFont="1" applyAlignment="1">
      <alignment vertical="center"/>
      <protection/>
    </xf>
    <xf numFmtId="0" fontId="0" fillId="0" borderId="0" xfId="56" applyFont="1" applyAlignment="1">
      <alignment horizontal="justify" vertical="top" wrapText="1"/>
      <protection/>
    </xf>
    <xf numFmtId="0" fontId="98" fillId="0" borderId="0" xfId="56" applyFont="1" applyAlignment="1">
      <alignment horizontal="justify" vertical="top" wrapText="1"/>
      <protection/>
    </xf>
    <xf numFmtId="4" fontId="1" fillId="5" borderId="0" xfId="56" applyNumberFormat="1" applyFont="1" applyFill="1" applyBorder="1" applyAlignment="1">
      <alignment horizontal="right"/>
      <protection/>
    </xf>
    <xf numFmtId="2" fontId="1" fillId="5" borderId="0" xfId="56" applyNumberFormat="1" applyFont="1" applyFill="1" applyBorder="1" applyAlignment="1">
      <alignment horizontal="right" vertical="top"/>
      <protection/>
    </xf>
    <xf numFmtId="0" fontId="1" fillId="5" borderId="0" xfId="56" applyFont="1" applyFill="1" applyBorder="1" applyAlignment="1">
      <alignment horizontal="center" vertical="top"/>
      <protection/>
    </xf>
    <xf numFmtId="0" fontId="1" fillId="5" borderId="0" xfId="56" applyFont="1" applyFill="1" applyBorder="1" applyAlignment="1">
      <alignment horizontal="justify" vertical="justify" wrapText="1"/>
      <protection/>
    </xf>
    <xf numFmtId="49" fontId="1" fillId="5" borderId="0" xfId="56" applyNumberFormat="1" applyFont="1" applyFill="1" applyAlignment="1">
      <alignment horizontal="left" vertical="top"/>
      <protection/>
    </xf>
    <xf numFmtId="4" fontId="1" fillId="33" borderId="0" xfId="56" applyNumberFormat="1" applyFont="1" applyFill="1" applyAlignment="1">
      <alignment horizontal="right"/>
      <protection/>
    </xf>
    <xf numFmtId="2" fontId="0" fillId="33" borderId="0" xfId="56" applyNumberFormat="1" applyFont="1" applyFill="1" applyAlignment="1">
      <alignment horizontal="right" vertical="top"/>
      <protection/>
    </xf>
    <xf numFmtId="0" fontId="0" fillId="33" borderId="0" xfId="56" applyFont="1" applyFill="1" applyAlignment="1">
      <alignment horizontal="center" vertical="top"/>
      <protection/>
    </xf>
    <xf numFmtId="0" fontId="0" fillId="0" borderId="0" xfId="56" applyFont="1" applyAlignment="1">
      <alignment horizontal="justify" vertical="center"/>
      <protection/>
    </xf>
    <xf numFmtId="49" fontId="1" fillId="33" borderId="0" xfId="56" applyNumberFormat="1" applyFont="1" applyFill="1" applyAlignment="1">
      <alignment horizontal="left" vertical="top"/>
      <protection/>
    </xf>
    <xf numFmtId="2" fontId="1" fillId="33" borderId="0" xfId="56" applyNumberFormat="1" applyFont="1" applyFill="1" applyAlignment="1">
      <alignment horizontal="right" vertical="top"/>
      <protection/>
    </xf>
    <xf numFmtId="0" fontId="1" fillId="33" borderId="0" xfId="56" applyFont="1" applyFill="1" applyAlignment="1">
      <alignment horizontal="center" vertical="top"/>
      <protection/>
    </xf>
    <xf numFmtId="49" fontId="0" fillId="0" borderId="0" xfId="56" applyNumberFormat="1" applyFont="1" applyAlignment="1">
      <alignment horizontal="left" vertical="top" wrapText="1"/>
      <protection/>
    </xf>
    <xf numFmtId="49" fontId="0" fillId="0" borderId="0" xfId="56" applyNumberFormat="1" applyFont="1" applyAlignment="1">
      <alignment horizontal="left" vertical="top" wrapText="1"/>
      <protection/>
    </xf>
    <xf numFmtId="49" fontId="0" fillId="0" borderId="0" xfId="56" applyNumberFormat="1" applyFont="1" applyAlignment="1">
      <alignment horizontal="justify" vertical="justify" wrapText="1"/>
      <protection/>
    </xf>
    <xf numFmtId="49" fontId="1" fillId="0" borderId="0" xfId="56" applyNumberFormat="1" applyFont="1" applyAlignment="1">
      <alignment horizontal="justify" vertical="justify" wrapText="1"/>
      <protection/>
    </xf>
    <xf numFmtId="49" fontId="1" fillId="33" borderId="0" xfId="56" applyNumberFormat="1" applyFont="1" applyFill="1" applyAlignment="1">
      <alignment horizontal="left" vertical="top" wrapText="1"/>
      <protection/>
    </xf>
    <xf numFmtId="0" fontId="1" fillId="0" borderId="0" xfId="56" applyFont="1" applyAlignment="1">
      <alignment horizontal="justify" vertical="center"/>
      <protection/>
    </xf>
    <xf numFmtId="0" fontId="1" fillId="33" borderId="0" xfId="56" applyFont="1" applyFill="1" applyAlignment="1">
      <alignment horizontal="justify" vertical="top"/>
      <protection/>
    </xf>
    <xf numFmtId="0" fontId="1" fillId="33" borderId="0" xfId="56" applyFont="1" applyFill="1" applyAlignment="1">
      <alignment horizontal="justify" vertical="center"/>
      <protection/>
    </xf>
    <xf numFmtId="0" fontId="0" fillId="0" borderId="0" xfId="56" applyFont="1" applyAlignment="1">
      <alignment horizontal="justify" vertical="center"/>
      <protection/>
    </xf>
    <xf numFmtId="0" fontId="1" fillId="33" borderId="0" xfId="56" applyFont="1" applyFill="1" applyAlignment="1">
      <alignment horizontal="justify" vertical="center" wrapText="1"/>
      <protection/>
    </xf>
    <xf numFmtId="0" fontId="0" fillId="7" borderId="0" xfId="56" applyFill="1">
      <alignment/>
      <protection/>
    </xf>
    <xf numFmtId="4" fontId="1" fillId="7" borderId="0" xfId="56" applyNumberFormat="1" applyFont="1" applyFill="1" applyAlignment="1">
      <alignment horizontal="right"/>
      <protection/>
    </xf>
    <xf numFmtId="2" fontId="1" fillId="7" borderId="0" xfId="56" applyNumberFormat="1" applyFont="1" applyFill="1" applyAlignment="1">
      <alignment horizontal="right" vertical="top"/>
      <protection/>
    </xf>
    <xf numFmtId="0" fontId="1" fillId="7" borderId="0" xfId="56" applyFont="1" applyFill="1" applyAlignment="1">
      <alignment horizontal="center" vertical="top"/>
      <protection/>
    </xf>
    <xf numFmtId="0" fontId="1" fillId="7" borderId="0" xfId="56" applyFont="1" applyFill="1" applyAlignment="1">
      <alignment horizontal="justify" vertical="justify" wrapText="1"/>
      <protection/>
    </xf>
    <xf numFmtId="4" fontId="1" fillId="5" borderId="0" xfId="56" applyNumberFormat="1" applyFont="1" applyFill="1" applyAlignment="1">
      <alignment horizontal="right"/>
      <protection/>
    </xf>
    <xf numFmtId="2" fontId="1" fillId="5" borderId="0" xfId="56" applyNumberFormat="1" applyFont="1" applyFill="1" applyAlignment="1">
      <alignment horizontal="right" vertical="top"/>
      <protection/>
    </xf>
    <xf numFmtId="0" fontId="1" fillId="5" borderId="0" xfId="56" applyFont="1" applyFill="1" applyAlignment="1">
      <alignment horizontal="center" vertical="top"/>
      <protection/>
    </xf>
    <xf numFmtId="0" fontId="1" fillId="5" borderId="0" xfId="56" applyFont="1" applyFill="1" applyAlignment="1">
      <alignment horizontal="justify" vertical="justify" wrapText="1"/>
      <protection/>
    </xf>
    <xf numFmtId="4" fontId="0" fillId="33" borderId="0" xfId="56" applyNumberFormat="1" applyFont="1" applyFill="1" applyAlignment="1">
      <alignment horizontal="right"/>
      <protection/>
    </xf>
    <xf numFmtId="2" fontId="0" fillId="33" borderId="0" xfId="56" applyNumberFormat="1" applyFont="1" applyFill="1" applyAlignment="1">
      <alignment horizontal="right" vertical="top"/>
      <protection/>
    </xf>
    <xf numFmtId="0" fontId="0" fillId="33" borderId="0" xfId="56" applyFont="1" applyFill="1" applyAlignment="1">
      <alignment horizontal="center" vertical="top"/>
      <protection/>
    </xf>
    <xf numFmtId="4" fontId="0" fillId="5" borderId="0" xfId="56" applyNumberFormat="1" applyFont="1" applyFill="1" applyAlignment="1">
      <alignment horizontal="right"/>
      <protection/>
    </xf>
    <xf numFmtId="2" fontId="0" fillId="5" borderId="0" xfId="56" applyNumberFormat="1" applyFont="1" applyFill="1" applyAlignment="1">
      <alignment horizontal="right" vertical="top"/>
      <protection/>
    </xf>
    <xf numFmtId="0" fontId="0" fillId="5" borderId="0" xfId="56" applyFont="1" applyFill="1" applyAlignment="1">
      <alignment horizontal="center" vertical="top"/>
      <protection/>
    </xf>
    <xf numFmtId="0" fontId="7" fillId="0" borderId="0" xfId="56" applyFont="1" applyAlignment="1">
      <alignment horizontal="justify" vertical="justify" wrapText="1"/>
      <protection/>
    </xf>
    <xf numFmtId="2" fontId="0" fillId="0" borderId="0" xfId="56" applyNumberFormat="1" applyFont="1" applyAlignment="1">
      <alignment horizontal="right" vertical="top"/>
      <protection/>
    </xf>
    <xf numFmtId="0" fontId="0" fillId="0" borderId="0" xfId="56" applyFont="1" applyAlignment="1">
      <alignment horizontal="center" vertical="top"/>
      <protection/>
    </xf>
    <xf numFmtId="0" fontId="0" fillId="0" borderId="0" xfId="56" applyFont="1" applyAlignment="1">
      <alignment wrapText="1"/>
      <protection/>
    </xf>
    <xf numFmtId="0" fontId="0" fillId="33" borderId="0" xfId="56" applyFont="1" applyFill="1" applyAlignment="1">
      <alignment horizontal="left" vertical="top"/>
      <protection/>
    </xf>
    <xf numFmtId="0" fontId="1" fillId="0" borderId="0" xfId="56" applyFont="1">
      <alignment/>
      <protection/>
    </xf>
    <xf numFmtId="4" fontId="1" fillId="0" borderId="0" xfId="56" applyNumberFormat="1" applyFont="1" applyAlignment="1">
      <alignment horizontal="right"/>
      <protection/>
    </xf>
    <xf numFmtId="2" fontId="1" fillId="0" borderId="0" xfId="56" applyNumberFormat="1" applyFont="1" applyAlignment="1">
      <alignment horizontal="right" vertical="top"/>
      <protection/>
    </xf>
    <xf numFmtId="0" fontId="1" fillId="0" borderId="0" xfId="56" applyFont="1" applyAlignment="1">
      <alignment horizontal="center" vertical="top"/>
      <protection/>
    </xf>
    <xf numFmtId="0" fontId="1" fillId="0" borderId="0" xfId="56" applyFont="1" applyAlignment="1">
      <alignment horizontal="justify" vertical="justify" wrapText="1"/>
      <protection/>
    </xf>
    <xf numFmtId="0" fontId="1" fillId="5" borderId="0" xfId="56" applyFont="1" applyFill="1">
      <alignment/>
      <protection/>
    </xf>
    <xf numFmtId="0" fontId="0" fillId="0" borderId="0" xfId="56" applyFont="1">
      <alignment/>
      <protection/>
    </xf>
    <xf numFmtId="4" fontId="0" fillId="33" borderId="0" xfId="56" applyNumberFormat="1" applyFont="1" applyFill="1">
      <alignment/>
      <protection/>
    </xf>
    <xf numFmtId="0" fontId="0" fillId="33" borderId="0" xfId="56" applyFont="1" applyFill="1" applyAlignment="1">
      <alignment horizontal="left" vertical="top"/>
      <protection/>
    </xf>
    <xf numFmtId="2" fontId="7" fillId="0" borderId="0" xfId="56" applyNumberFormat="1" applyFont="1" applyAlignment="1">
      <alignment horizontal="right"/>
      <protection/>
    </xf>
    <xf numFmtId="0" fontId="7" fillId="0" borderId="0" xfId="56" applyFont="1" applyAlignment="1">
      <alignment horizontal="center"/>
      <protection/>
    </xf>
    <xf numFmtId="49" fontId="0" fillId="33" borderId="0" xfId="56" applyNumberFormat="1" applyFont="1" applyFill="1" applyAlignment="1">
      <alignment horizontal="left" vertical="top"/>
      <protection/>
    </xf>
    <xf numFmtId="0" fontId="0" fillId="0" borderId="0" xfId="56" applyAlignment="1">
      <alignment vertical="top"/>
      <protection/>
    </xf>
    <xf numFmtId="4" fontId="7" fillId="0" borderId="0" xfId="56" applyNumberFormat="1" applyFont="1" applyAlignment="1">
      <alignment horizontal="right" vertical="top"/>
      <protection/>
    </xf>
    <xf numFmtId="0" fontId="0" fillId="0" borderId="0" xfId="56" applyFont="1" applyAlignment="1">
      <alignment horizontal="justify" vertical="top"/>
      <protection/>
    </xf>
    <xf numFmtId="4" fontId="0" fillId="0" borderId="0" xfId="56" applyNumberFormat="1" applyFont="1" applyAlignment="1">
      <alignment horizontal="right" vertical="justify"/>
      <protection/>
    </xf>
    <xf numFmtId="4" fontId="0" fillId="0" borderId="0" xfId="56" applyNumberFormat="1" applyFont="1" applyAlignment="1">
      <alignment horizontal="right"/>
      <protection/>
    </xf>
    <xf numFmtId="0" fontId="0" fillId="0" borderId="0" xfId="56" applyFont="1" applyAlignment="1">
      <alignment horizontal="center" vertical="top"/>
      <protection/>
    </xf>
    <xf numFmtId="49" fontId="7" fillId="0" borderId="0" xfId="56" applyNumberFormat="1" applyFont="1" applyAlignment="1">
      <alignment horizontal="justify" vertical="center" wrapText="1"/>
      <protection/>
    </xf>
    <xf numFmtId="4" fontId="96" fillId="0" borderId="0" xfId="56" applyNumberFormat="1" applyFont="1" applyAlignment="1">
      <alignment horizontal="right" vertical="justify"/>
      <protection/>
    </xf>
    <xf numFmtId="166" fontId="0" fillId="0" borderId="0" xfId="56" applyNumberFormat="1" applyFont="1">
      <alignment/>
      <protection/>
    </xf>
    <xf numFmtId="0" fontId="0" fillId="0" borderId="0" xfId="56" applyFont="1" applyAlignment="1">
      <alignment horizontal="center"/>
      <protection/>
    </xf>
    <xf numFmtId="4" fontId="13" fillId="0" borderId="0" xfId="56" applyNumberFormat="1" applyFont="1">
      <alignment/>
      <protection/>
    </xf>
    <xf numFmtId="4" fontId="13" fillId="0" borderId="0" xfId="56" applyNumberFormat="1" applyFont="1" applyAlignment="1">
      <alignment horizontal="center"/>
      <protection/>
    </xf>
    <xf numFmtId="0" fontId="14" fillId="33" borderId="0" xfId="56" applyFont="1" applyFill="1" applyAlignment="1">
      <alignment horizontal="left" vertical="top"/>
      <protection/>
    </xf>
    <xf numFmtId="49" fontId="0" fillId="0" borderId="0" xfId="56" applyNumberFormat="1" applyFont="1" applyAlignment="1">
      <alignment horizontal="justify" vertical="center" wrapText="1"/>
      <protection/>
    </xf>
    <xf numFmtId="4" fontId="7" fillId="33" borderId="0" xfId="56" applyNumberFormat="1" applyFont="1" applyFill="1" applyAlignment="1">
      <alignment horizontal="right"/>
      <protection/>
    </xf>
    <xf numFmtId="2" fontId="7" fillId="33" borderId="0" xfId="56" applyNumberFormat="1" applyFont="1" applyFill="1" applyAlignment="1">
      <alignment horizontal="right"/>
      <protection/>
    </xf>
    <xf numFmtId="0" fontId="7" fillId="33" borderId="0" xfId="56" applyFont="1" applyFill="1" applyAlignment="1">
      <alignment horizontal="center"/>
      <protection/>
    </xf>
    <xf numFmtId="0" fontId="13" fillId="0" borderId="0" xfId="56" applyFont="1">
      <alignment/>
      <protection/>
    </xf>
    <xf numFmtId="4" fontId="0" fillId="0" borderId="0" xfId="56" applyNumberFormat="1" applyFont="1">
      <alignment/>
      <protection/>
    </xf>
    <xf numFmtId="172" fontId="0" fillId="0" borderId="0" xfId="74" applyNumberFormat="1" applyFont="1" applyFill="1" applyBorder="1" applyAlignment="1">
      <alignment horizontal="right" wrapText="1"/>
    </xf>
    <xf numFmtId="0" fontId="14" fillId="0" borderId="0" xfId="56" applyFont="1" applyAlignment="1">
      <alignment horizontal="left" vertical="top"/>
      <protection/>
    </xf>
    <xf numFmtId="0" fontId="0" fillId="0" borderId="0" xfId="56" applyFont="1" applyAlignment="1">
      <alignment vertical="top" wrapText="1"/>
      <protection/>
    </xf>
    <xf numFmtId="0" fontId="0" fillId="0" borderId="0" xfId="56" applyFont="1" applyAlignment="1">
      <alignment horizontal="left" vertical="top"/>
      <protection/>
    </xf>
    <xf numFmtId="2" fontId="7" fillId="5" borderId="0" xfId="56" applyNumberFormat="1" applyFont="1" applyFill="1" applyAlignment="1">
      <alignment horizontal="right"/>
      <protection/>
    </xf>
    <xf numFmtId="0" fontId="7" fillId="5" borderId="0" xfId="56" applyFont="1" applyFill="1" applyAlignment="1">
      <alignment horizontal="center"/>
      <protection/>
    </xf>
    <xf numFmtId="0" fontId="1" fillId="5" borderId="0" xfId="56" applyFont="1" applyFill="1" applyAlignment="1">
      <alignment horizontal="justify" vertical="center" wrapText="1"/>
      <protection/>
    </xf>
    <xf numFmtId="0" fontId="0" fillId="0" borderId="0" xfId="56" applyFont="1" applyAlignment="1">
      <alignment horizontal="justify" vertical="center" wrapText="1"/>
      <protection/>
    </xf>
    <xf numFmtId="4" fontId="8" fillId="5" borderId="11" xfId="56" applyNumberFormat="1" applyFont="1" applyFill="1" applyBorder="1" applyAlignment="1">
      <alignment horizontal="right"/>
      <protection/>
    </xf>
    <xf numFmtId="2" fontId="8" fillId="5" borderId="11" xfId="56" applyNumberFormat="1" applyFont="1" applyFill="1" applyBorder="1" applyAlignment="1">
      <alignment horizontal="right"/>
      <protection/>
    </xf>
    <xf numFmtId="0" fontId="8" fillId="5" borderId="11" xfId="56" applyFont="1" applyFill="1" applyBorder="1" applyAlignment="1">
      <alignment horizontal="center"/>
      <protection/>
    </xf>
    <xf numFmtId="0" fontId="1" fillId="5" borderId="11" xfId="56" applyFont="1" applyFill="1" applyBorder="1" applyAlignment="1">
      <alignment horizontal="justify" vertical="center" wrapText="1"/>
      <protection/>
    </xf>
    <xf numFmtId="0" fontId="7" fillId="0" borderId="0" xfId="56" applyFont="1" applyAlignment="1">
      <alignment horizontal="justify" vertical="center" wrapText="1"/>
      <protection/>
    </xf>
    <xf numFmtId="49" fontId="1" fillId="0" borderId="0" xfId="56" applyNumberFormat="1" applyFont="1" applyAlignment="1">
      <alignment horizontal="left" vertical="top"/>
      <protection/>
    </xf>
    <xf numFmtId="0" fontId="8" fillId="0" borderId="0" xfId="56" applyFont="1" applyAlignment="1">
      <alignment horizontal="justify" vertical="center" wrapText="1"/>
      <protection/>
    </xf>
    <xf numFmtId="49" fontId="8" fillId="33" borderId="0" xfId="56" applyNumberFormat="1" applyFont="1" applyFill="1" applyAlignment="1">
      <alignment horizontal="left" vertical="top"/>
      <protection/>
    </xf>
    <xf numFmtId="4" fontId="7" fillId="5" borderId="0" xfId="56" applyNumberFormat="1" applyFont="1" applyFill="1" applyAlignment="1">
      <alignment horizontal="right" vertical="justify"/>
      <protection/>
    </xf>
    <xf numFmtId="4" fontId="8" fillId="33" borderId="0" xfId="56" applyNumberFormat="1" applyFont="1" applyFill="1" applyBorder="1" applyAlignment="1">
      <alignment horizontal="right" vertical="justify"/>
      <protection/>
    </xf>
    <xf numFmtId="2" fontId="8" fillId="33" borderId="0" xfId="56" applyNumberFormat="1" applyFont="1" applyFill="1" applyBorder="1" applyAlignment="1">
      <alignment horizontal="right" vertical="top"/>
      <protection/>
    </xf>
    <xf numFmtId="0" fontId="8" fillId="33" borderId="0" xfId="56" applyFont="1" applyFill="1" applyBorder="1" applyAlignment="1">
      <alignment horizontal="center" vertical="top"/>
      <protection/>
    </xf>
    <xf numFmtId="49" fontId="8" fillId="33" borderId="0" xfId="56" applyNumberFormat="1" applyFont="1" applyFill="1" applyAlignment="1">
      <alignment horizontal="left" vertical="top"/>
      <protection/>
    </xf>
    <xf numFmtId="4" fontId="8" fillId="5" borderId="11" xfId="56" applyNumberFormat="1" applyFont="1" applyFill="1" applyBorder="1" applyAlignment="1">
      <alignment horizontal="right" vertical="justify"/>
      <protection/>
    </xf>
    <xf numFmtId="2" fontId="8" fillId="5" borderId="11" xfId="56" applyNumberFormat="1" applyFont="1" applyFill="1" applyBorder="1" applyAlignment="1">
      <alignment horizontal="right" vertical="top"/>
      <protection/>
    </xf>
    <xf numFmtId="0" fontId="8" fillId="5" borderId="11" xfId="56" applyFont="1" applyFill="1" applyBorder="1" applyAlignment="1">
      <alignment horizontal="center" vertical="top"/>
      <protection/>
    </xf>
    <xf numFmtId="49" fontId="8" fillId="5" borderId="0" xfId="56" applyNumberFormat="1" applyFont="1" applyFill="1" applyAlignment="1">
      <alignment horizontal="left" vertical="top"/>
      <protection/>
    </xf>
    <xf numFmtId="0" fontId="0" fillId="33" borderId="0" xfId="56" applyFont="1" applyFill="1" applyAlignment="1">
      <alignment horizontal="justify" vertical="justify" wrapText="1"/>
      <protection/>
    </xf>
    <xf numFmtId="0" fontId="7" fillId="33" borderId="0" xfId="56" applyFont="1" applyFill="1" applyAlignment="1">
      <alignment horizontal="justify" vertical="justify" wrapText="1"/>
      <protection/>
    </xf>
    <xf numFmtId="0" fontId="0" fillId="34" borderId="0" xfId="56" applyFill="1">
      <alignment/>
      <protection/>
    </xf>
    <xf numFmtId="2" fontId="7" fillId="33" borderId="0" xfId="56" applyNumberFormat="1" applyFont="1" applyFill="1" applyAlignment="1">
      <alignment horizontal="right" vertical="top"/>
      <protection/>
    </xf>
    <xf numFmtId="0" fontId="7" fillId="33" borderId="0" xfId="56" applyFont="1" applyFill="1" applyAlignment="1">
      <alignment horizontal="center" vertical="top"/>
      <protection/>
    </xf>
    <xf numFmtId="49" fontId="98" fillId="33" borderId="0" xfId="56" applyNumberFormat="1" applyFont="1" applyFill="1" applyAlignment="1">
      <alignment horizontal="left" vertical="top"/>
      <protection/>
    </xf>
    <xf numFmtId="4" fontId="7" fillId="33" borderId="0" xfId="56" applyNumberFormat="1" applyFont="1" applyFill="1" applyAlignment="1">
      <alignment horizontal="right" vertical="justify"/>
      <protection/>
    </xf>
    <xf numFmtId="0" fontId="0" fillId="34" borderId="0" xfId="56" applyFont="1" applyFill="1">
      <alignment/>
      <protection/>
    </xf>
    <xf numFmtId="4" fontId="0" fillId="33" borderId="0" xfId="56" applyNumberFormat="1" applyFont="1" applyFill="1" applyAlignment="1">
      <alignment horizontal="right" vertical="justify"/>
      <protection/>
    </xf>
    <xf numFmtId="0" fontId="0" fillId="33" borderId="0" xfId="56" applyFont="1" applyFill="1" applyAlignment="1">
      <alignment horizontal="justify" vertical="top"/>
      <protection/>
    </xf>
    <xf numFmtId="0" fontId="0" fillId="34" borderId="0" xfId="56" applyFont="1" applyFill="1" applyAlignment="1">
      <alignment vertical="top"/>
      <protection/>
    </xf>
    <xf numFmtId="4" fontId="0" fillId="33" borderId="0" xfId="56" applyNumberFormat="1" applyFont="1" applyFill="1" applyAlignment="1">
      <alignment horizontal="right" vertical="top"/>
      <protection/>
    </xf>
    <xf numFmtId="0" fontId="0" fillId="33" borderId="0" xfId="56" applyFont="1" applyFill="1" applyAlignment="1">
      <alignment horizontal="justify" vertical="top" wrapText="1"/>
      <protection/>
    </xf>
    <xf numFmtId="0" fontId="0" fillId="33" borderId="0" xfId="56" applyFont="1" applyFill="1">
      <alignment/>
      <protection/>
    </xf>
    <xf numFmtId="2" fontId="7" fillId="33" borderId="0" xfId="56" applyNumberFormat="1" applyFont="1" applyFill="1" applyAlignment="1">
      <alignment horizontal="right" vertical="justify"/>
      <protection/>
    </xf>
    <xf numFmtId="0" fontId="1" fillId="33" borderId="0" xfId="56" applyFont="1" applyFill="1" applyAlignment="1">
      <alignment horizontal="justify" vertical="center" wrapText="1"/>
      <protection/>
    </xf>
    <xf numFmtId="2" fontId="0" fillId="33" borderId="0" xfId="56" applyNumberFormat="1" applyFont="1" applyFill="1" applyAlignment="1">
      <alignment horizontal="right" vertical="justify"/>
      <protection/>
    </xf>
    <xf numFmtId="0" fontId="0" fillId="33" borderId="0" xfId="56" applyFont="1" applyFill="1" applyAlignment="1">
      <alignment horizontal="justify" vertical="center" wrapText="1"/>
      <protection/>
    </xf>
    <xf numFmtId="0" fontId="0" fillId="5" borderId="0" xfId="56" applyFont="1" applyFill="1">
      <alignment/>
      <protection/>
    </xf>
    <xf numFmtId="2" fontId="7" fillId="5" borderId="0" xfId="56" applyNumberFormat="1" applyFont="1" applyFill="1" applyAlignment="1">
      <alignment horizontal="right" vertical="justify"/>
      <protection/>
    </xf>
    <xf numFmtId="0" fontId="1" fillId="5" borderId="0" xfId="56" applyFont="1" applyFill="1" applyAlignment="1">
      <alignment horizontal="justify" vertical="center" wrapText="1"/>
      <protection/>
    </xf>
    <xf numFmtId="2" fontId="7" fillId="0" borderId="0" xfId="56" applyNumberFormat="1" applyFont="1" applyAlignment="1">
      <alignment horizontal="right" vertical="justify"/>
      <protection/>
    </xf>
    <xf numFmtId="0" fontId="0" fillId="0" borderId="0" xfId="56" applyFont="1" applyAlignment="1">
      <alignment vertical="top"/>
      <protection/>
    </xf>
    <xf numFmtId="4" fontId="1" fillId="6" borderId="0" xfId="56" applyNumberFormat="1" applyFont="1" applyFill="1" applyAlignment="1">
      <alignment horizontal="right" vertical="center" wrapText="1"/>
      <protection/>
    </xf>
    <xf numFmtId="2" fontId="1" fillId="6" borderId="0" xfId="56" applyNumberFormat="1" applyFont="1" applyFill="1" applyAlignment="1">
      <alignment horizontal="right" vertical="center" wrapText="1"/>
      <protection/>
    </xf>
    <xf numFmtId="0" fontId="1" fillId="6" borderId="0" xfId="56" applyFont="1" applyFill="1" applyAlignment="1">
      <alignment horizontal="center" vertical="center" wrapText="1"/>
      <protection/>
    </xf>
    <xf numFmtId="49" fontId="1" fillId="6" borderId="0" xfId="56" applyNumberFormat="1" applyFont="1" applyFill="1" applyAlignment="1">
      <alignment horizontal="left" vertical="center" wrapText="1"/>
      <protection/>
    </xf>
    <xf numFmtId="49" fontId="1" fillId="6" borderId="0" xfId="56" applyNumberFormat="1" applyFont="1" applyFill="1" applyAlignment="1">
      <alignment horizontal="left" vertical="top" wrapText="1"/>
      <protection/>
    </xf>
    <xf numFmtId="166" fontId="96" fillId="0" borderId="0" xfId="56" applyNumberFormat="1" applyFont="1" applyAlignment="1">
      <alignment horizontal="right"/>
      <protection/>
    </xf>
    <xf numFmtId="0" fontId="2" fillId="0" borderId="0" xfId="56" applyFont="1" applyAlignment="1">
      <alignment horizontal="justify" vertical="justify"/>
      <protection/>
    </xf>
    <xf numFmtId="49" fontId="2" fillId="0" borderId="0" xfId="56" applyNumberFormat="1" applyFont="1" applyAlignment="1">
      <alignment horizontal="left" vertical="top"/>
      <protection/>
    </xf>
    <xf numFmtId="4" fontId="1" fillId="0" borderId="0" xfId="56" applyNumberFormat="1" applyFont="1" applyBorder="1" applyAlignment="1">
      <alignment horizontal="center" vertical="center" wrapText="1"/>
      <protection/>
    </xf>
    <xf numFmtId="2" fontId="1" fillId="0" borderId="0" xfId="56" applyNumberFormat="1" applyFont="1" applyBorder="1" applyAlignment="1">
      <alignment horizontal="right" vertical="center" wrapText="1"/>
      <protection/>
    </xf>
    <xf numFmtId="0" fontId="1" fillId="0" borderId="0" xfId="56" applyFont="1" applyBorder="1" applyAlignment="1">
      <alignment horizontal="center" vertical="center" wrapText="1"/>
      <protection/>
    </xf>
    <xf numFmtId="4" fontId="1" fillId="0" borderId="10" xfId="56" applyNumberFormat="1" applyFont="1" applyBorder="1" applyAlignment="1">
      <alignment horizontal="center" vertical="center" wrapText="1"/>
      <protection/>
    </xf>
    <xf numFmtId="2" fontId="1" fillId="0" borderId="10" xfId="56" applyNumberFormat="1" applyFont="1" applyBorder="1" applyAlignment="1">
      <alignment horizontal="right" vertical="center" wrapText="1"/>
      <protection/>
    </xf>
    <xf numFmtId="0" fontId="1" fillId="0" borderId="10" xfId="56" applyFont="1" applyBorder="1" applyAlignment="1">
      <alignment horizontal="center" vertical="center" wrapText="1"/>
      <protection/>
    </xf>
    <xf numFmtId="49" fontId="1" fillId="0" borderId="10" xfId="56" applyNumberFormat="1" applyFont="1" applyBorder="1" applyAlignment="1">
      <alignment horizontal="center" vertical="center" wrapText="1"/>
      <protection/>
    </xf>
    <xf numFmtId="49" fontId="1" fillId="0" borderId="10" xfId="56" applyNumberFormat="1" applyFont="1" applyBorder="1" applyAlignment="1">
      <alignment horizontal="left" vertical="top" wrapText="1"/>
      <protection/>
    </xf>
    <xf numFmtId="4" fontId="96" fillId="0" borderId="0" xfId="56" applyNumberFormat="1" applyFont="1" applyAlignment="1">
      <alignment horizontal="right" vertical="top" wrapText="1"/>
      <protection/>
    </xf>
    <xf numFmtId="2" fontId="99" fillId="0" borderId="0" xfId="56" applyNumberFormat="1" applyFont="1" applyAlignment="1">
      <alignment horizontal="right" vertical="top" wrapText="1"/>
      <protection/>
    </xf>
    <xf numFmtId="0" fontId="97" fillId="0" borderId="0" xfId="56" applyFont="1" applyAlignment="1">
      <alignment horizontal="center" vertical="top" wrapText="1"/>
      <protection/>
    </xf>
    <xf numFmtId="0" fontId="96" fillId="0" borderId="0" xfId="56" applyFont="1" applyAlignment="1">
      <alignment vertical="top" wrapText="1"/>
      <protection/>
    </xf>
    <xf numFmtId="49" fontId="97" fillId="0" borderId="0" xfId="56" applyNumberFormat="1" applyFont="1" applyAlignment="1">
      <alignment horizontal="left" vertical="top" wrapText="1"/>
      <protection/>
    </xf>
    <xf numFmtId="0" fontId="4" fillId="0" borderId="0" xfId="56" applyFont="1" applyFill="1" applyAlignment="1">
      <alignment horizontal="center" vertical="top" wrapText="1"/>
      <protection/>
    </xf>
    <xf numFmtId="4" fontId="99" fillId="0" borderId="0" xfId="56" applyNumberFormat="1" applyFont="1" applyAlignment="1">
      <alignment horizontal="center" vertical="center" wrapText="1"/>
      <protection/>
    </xf>
    <xf numFmtId="0" fontId="96" fillId="0" borderId="0" xfId="57" applyFont="1">
      <alignment/>
      <protection/>
    </xf>
    <xf numFmtId="0" fontId="96" fillId="0" borderId="0" xfId="57" applyFont="1">
      <alignment/>
      <protection/>
    </xf>
    <xf numFmtId="4" fontId="96" fillId="0" borderId="0" xfId="57" applyNumberFormat="1" applyFont="1" applyAlignment="1">
      <alignment horizontal="right"/>
      <protection/>
    </xf>
    <xf numFmtId="2" fontId="96" fillId="0" borderId="0" xfId="57" applyNumberFormat="1" applyFont="1" applyAlignment="1">
      <alignment horizontal="right"/>
      <protection/>
    </xf>
    <xf numFmtId="0" fontId="96" fillId="0" borderId="0" xfId="57" applyFont="1" applyAlignment="1">
      <alignment horizontal="center"/>
      <protection/>
    </xf>
    <xf numFmtId="0" fontId="96" fillId="0" borderId="0" xfId="57" applyFont="1" applyAlignment="1">
      <alignment horizontal="left" vertical="top"/>
      <protection/>
    </xf>
    <xf numFmtId="0" fontId="96" fillId="33" borderId="0" xfId="57" applyFont="1" applyFill="1">
      <alignment/>
      <protection/>
    </xf>
    <xf numFmtId="4" fontId="96" fillId="33" borderId="0" xfId="57" applyNumberFormat="1" applyFont="1" applyFill="1" applyBorder="1" applyAlignment="1">
      <alignment horizontal="right" vertical="justify"/>
      <protection/>
    </xf>
    <xf numFmtId="0" fontId="96" fillId="33" borderId="0" xfId="57" applyFont="1" applyFill="1" applyBorder="1">
      <alignment/>
      <protection/>
    </xf>
    <xf numFmtId="0" fontId="1" fillId="33" borderId="0" xfId="57" applyFont="1" applyFill="1" applyBorder="1" applyAlignment="1">
      <alignment horizontal="justify" vertical="center"/>
      <protection/>
    </xf>
    <xf numFmtId="0" fontId="96" fillId="33" borderId="0" xfId="57" applyFont="1" applyFill="1" applyAlignment="1">
      <alignment horizontal="left"/>
      <protection/>
    </xf>
    <xf numFmtId="0" fontId="0" fillId="5" borderId="0" xfId="57" applyFill="1">
      <alignment/>
      <protection/>
    </xf>
    <xf numFmtId="4" fontId="7" fillId="5" borderId="0" xfId="57" applyNumberFormat="1" applyFont="1" applyFill="1" applyAlignment="1">
      <alignment horizontal="right"/>
      <protection/>
    </xf>
    <xf numFmtId="2" fontId="7" fillId="5" borderId="0" xfId="57" applyNumberFormat="1" applyFont="1" applyFill="1" applyAlignment="1">
      <alignment horizontal="right" vertical="top"/>
      <protection/>
    </xf>
    <xf numFmtId="0" fontId="7" fillId="5" borderId="0" xfId="57" applyFont="1" applyFill="1" applyAlignment="1">
      <alignment horizontal="center" vertical="top"/>
      <protection/>
    </xf>
    <xf numFmtId="0" fontId="1" fillId="5" borderId="0" xfId="57" applyFont="1" applyFill="1" applyAlignment="1">
      <alignment horizontal="justify" vertical="justify"/>
      <protection/>
    </xf>
    <xf numFmtId="49" fontId="7" fillId="5" borderId="0" xfId="57" applyNumberFormat="1" applyFont="1" applyFill="1" applyAlignment="1">
      <alignment horizontal="left" vertical="top"/>
      <protection/>
    </xf>
    <xf numFmtId="0" fontId="0" fillId="0" borderId="0" xfId="57">
      <alignment/>
      <protection/>
    </xf>
    <xf numFmtId="4" fontId="7" fillId="0" borderId="0" xfId="57" applyNumberFormat="1" applyFont="1" applyAlignment="1">
      <alignment horizontal="right"/>
      <protection/>
    </xf>
    <xf numFmtId="2" fontId="7" fillId="0" borderId="0" xfId="57" applyNumberFormat="1" applyFont="1" applyAlignment="1">
      <alignment horizontal="right" vertical="top"/>
      <protection/>
    </xf>
    <xf numFmtId="0" fontId="7" fillId="0" borderId="0" xfId="57" applyFont="1" applyAlignment="1">
      <alignment horizontal="center" vertical="top"/>
      <protection/>
    </xf>
    <xf numFmtId="0" fontId="1" fillId="0" borderId="0" xfId="57" applyFont="1" applyAlignment="1">
      <alignment horizontal="justify" vertical="justify"/>
      <protection/>
    </xf>
    <xf numFmtId="49" fontId="7" fillId="0" borderId="0" xfId="57" applyNumberFormat="1" applyFont="1" applyAlignment="1">
      <alignment horizontal="left" vertical="top"/>
      <protection/>
    </xf>
    <xf numFmtId="0" fontId="0" fillId="0" borderId="0" xfId="57" applyFont="1">
      <alignment/>
      <protection/>
    </xf>
    <xf numFmtId="2" fontId="0" fillId="0" borderId="0" xfId="57" applyNumberFormat="1" applyFont="1" applyAlignment="1">
      <alignment horizontal="right"/>
      <protection/>
    </xf>
    <xf numFmtId="2" fontId="96" fillId="0" borderId="0" xfId="57" applyNumberFormat="1" applyFont="1" applyAlignment="1">
      <alignment horizontal="right"/>
      <protection/>
    </xf>
    <xf numFmtId="0" fontId="0" fillId="0" borderId="0" xfId="57" applyFont="1" applyAlignment="1">
      <alignment horizontal="center"/>
      <protection/>
    </xf>
    <xf numFmtId="49" fontId="0" fillId="0" borderId="0" xfId="57" applyNumberFormat="1" applyFont="1" applyAlignment="1">
      <alignment horizontal="left" vertical="top"/>
      <protection/>
    </xf>
    <xf numFmtId="0" fontId="0" fillId="0" borderId="0" xfId="57" applyFont="1" applyAlignment="1">
      <alignment horizontal="justify" vertical="justify"/>
      <protection/>
    </xf>
    <xf numFmtId="0" fontId="0" fillId="6" borderId="0" xfId="57" applyFont="1" applyFill="1">
      <alignment/>
      <protection/>
    </xf>
    <xf numFmtId="2" fontId="0" fillId="6" borderId="0" xfId="57" applyNumberFormat="1" applyFont="1" applyFill="1" applyAlignment="1">
      <alignment horizontal="right"/>
      <protection/>
    </xf>
    <xf numFmtId="2" fontId="96" fillId="6" borderId="0" xfId="57" applyNumberFormat="1" applyFont="1" applyFill="1" applyAlignment="1">
      <alignment horizontal="right"/>
      <protection/>
    </xf>
    <xf numFmtId="0" fontId="0" fillId="6" borderId="0" xfId="57" applyFont="1" applyFill="1" applyAlignment="1">
      <alignment horizontal="center"/>
      <protection/>
    </xf>
    <xf numFmtId="0" fontId="1" fillId="6" borderId="0" xfId="57" applyFont="1" applyFill="1" applyAlignment="1">
      <alignment horizontal="justify" vertical="justify"/>
      <protection/>
    </xf>
    <xf numFmtId="49" fontId="0" fillId="6" borderId="0" xfId="57" applyNumberFormat="1" applyFont="1" applyFill="1" applyAlignment="1">
      <alignment horizontal="left" vertical="top"/>
      <protection/>
    </xf>
    <xf numFmtId="0" fontId="96" fillId="5" borderId="0" xfId="57" applyFont="1" applyFill="1">
      <alignment/>
      <protection/>
    </xf>
    <xf numFmtId="4" fontId="96" fillId="5" borderId="11" xfId="57" applyNumberFormat="1" applyFont="1" applyFill="1" applyBorder="1" applyAlignment="1">
      <alignment horizontal="right" vertical="justify"/>
      <protection/>
    </xf>
    <xf numFmtId="0" fontId="96" fillId="5" borderId="11" xfId="57" applyFont="1" applyFill="1" applyBorder="1">
      <alignment/>
      <protection/>
    </xf>
    <xf numFmtId="0" fontId="1" fillId="5" borderId="11" xfId="57" applyFont="1" applyFill="1" applyBorder="1" applyAlignment="1">
      <alignment horizontal="justify" vertical="center"/>
      <protection/>
    </xf>
    <xf numFmtId="0" fontId="96" fillId="5" borderId="0" xfId="57" applyFont="1" applyFill="1" applyAlignment="1">
      <alignment horizontal="left"/>
      <protection/>
    </xf>
    <xf numFmtId="4" fontId="96" fillId="0" borderId="0" xfId="57" applyNumberFormat="1" applyFont="1" applyAlignment="1">
      <alignment horizontal="right" vertical="justify"/>
      <protection/>
    </xf>
    <xf numFmtId="2" fontId="0" fillId="0" borderId="0" xfId="57" applyNumberFormat="1" applyFont="1" applyAlignment="1">
      <alignment horizontal="right"/>
      <protection/>
    </xf>
    <xf numFmtId="0" fontId="0" fillId="0" borderId="0" xfId="57" applyFont="1" applyAlignment="1">
      <alignment horizontal="center"/>
      <protection/>
    </xf>
    <xf numFmtId="0" fontId="0" fillId="0" borderId="0" xfId="57" applyFont="1" applyAlignment="1">
      <alignment horizontal="justify" vertical="justify"/>
      <protection/>
    </xf>
    <xf numFmtId="49" fontId="96" fillId="33" borderId="0" xfId="57" applyNumberFormat="1" applyFont="1" applyFill="1" applyAlignment="1">
      <alignment horizontal="left" vertical="top"/>
      <protection/>
    </xf>
    <xf numFmtId="4" fontId="96" fillId="33" borderId="0" xfId="57" applyNumberFormat="1" applyFont="1" applyFill="1" applyAlignment="1">
      <alignment horizontal="right" vertical="justify"/>
      <protection/>
    </xf>
    <xf numFmtId="2" fontId="0" fillId="33" borderId="0" xfId="57" applyNumberFormat="1" applyFont="1" applyFill="1" applyAlignment="1">
      <alignment horizontal="right"/>
      <protection/>
    </xf>
    <xf numFmtId="0" fontId="0" fillId="33" borderId="0" xfId="57" applyFont="1" applyFill="1" applyAlignment="1">
      <alignment horizontal="center"/>
      <protection/>
    </xf>
    <xf numFmtId="0" fontId="0" fillId="33" borderId="0" xfId="57" applyFont="1" applyFill="1" applyAlignment="1">
      <alignment horizontal="justify" vertical="justify"/>
      <protection/>
    </xf>
    <xf numFmtId="49" fontId="0" fillId="33" borderId="0" xfId="57" applyNumberFormat="1" applyFont="1" applyFill="1" applyAlignment="1">
      <alignment horizontal="left" vertical="top"/>
      <protection/>
    </xf>
    <xf numFmtId="4" fontId="96" fillId="0" borderId="0" xfId="57" applyNumberFormat="1" applyFont="1">
      <alignment/>
      <protection/>
    </xf>
    <xf numFmtId="2" fontId="0" fillId="33" borderId="0" xfId="57" applyNumberFormat="1" applyFont="1" applyFill="1" applyAlignment="1">
      <alignment horizontal="right"/>
      <protection/>
    </xf>
    <xf numFmtId="0" fontId="96" fillId="33" borderId="0" xfId="57" applyFont="1" applyFill="1">
      <alignment/>
      <protection/>
    </xf>
    <xf numFmtId="0" fontId="0" fillId="33" borderId="0" xfId="57" applyFont="1" applyFill="1" applyAlignment="1">
      <alignment vertical="top" wrapText="1"/>
      <protection/>
    </xf>
    <xf numFmtId="49" fontId="96" fillId="0" borderId="0" xfId="57" applyNumberFormat="1" applyFont="1" applyAlignment="1">
      <alignment vertical="top"/>
      <protection/>
    </xf>
    <xf numFmtId="2" fontId="96" fillId="33" borderId="0" xfId="57" applyNumberFormat="1" applyFont="1" applyFill="1" applyAlignment="1">
      <alignment horizontal="center"/>
      <protection/>
    </xf>
    <xf numFmtId="49" fontId="96" fillId="33" borderId="0" xfId="57" applyNumberFormat="1" applyFont="1" applyFill="1" applyAlignment="1">
      <alignment horizontal="center"/>
      <protection/>
    </xf>
    <xf numFmtId="0" fontId="0" fillId="0" borderId="0" xfId="57" applyNumberFormat="1" applyFont="1" applyAlignment="1">
      <alignment horizontal="justify" vertical="top" wrapText="1"/>
      <protection/>
    </xf>
    <xf numFmtId="0" fontId="0" fillId="33" borderId="0" xfId="57" applyFont="1" applyFill="1" applyAlignment="1">
      <alignment horizontal="justify" vertical="top"/>
      <protection/>
    </xf>
    <xf numFmtId="2" fontId="96" fillId="0" borderId="0" xfId="57" applyNumberFormat="1" applyFont="1" applyAlignment="1">
      <alignment horizontal="center"/>
      <protection/>
    </xf>
    <xf numFmtId="49" fontId="96" fillId="0" borderId="0" xfId="57" applyNumberFormat="1" applyFont="1" applyAlignment="1">
      <alignment horizontal="center"/>
      <protection/>
    </xf>
    <xf numFmtId="0" fontId="0" fillId="0" borderId="0" xfId="57" applyFont="1" applyAlignment="1">
      <alignment horizontal="justify" vertical="top"/>
      <protection/>
    </xf>
    <xf numFmtId="4" fontId="0" fillId="0" borderId="0" xfId="57" applyNumberFormat="1" applyFont="1" applyAlignment="1">
      <alignment horizontal="right"/>
      <protection/>
    </xf>
    <xf numFmtId="0" fontId="0" fillId="0" borderId="0" xfId="52" applyFont="1" applyAlignment="1">
      <alignment horizontal="justify" vertical="top"/>
      <protection/>
    </xf>
    <xf numFmtId="2" fontId="96" fillId="33" borderId="0" xfId="57" applyNumberFormat="1" applyFont="1" applyFill="1" applyAlignment="1">
      <alignment horizontal="right"/>
      <protection/>
    </xf>
    <xf numFmtId="0" fontId="96" fillId="33" borderId="0" xfId="57" applyFont="1" applyFill="1" applyAlignment="1">
      <alignment horizontal="center"/>
      <protection/>
    </xf>
    <xf numFmtId="0" fontId="1" fillId="33" borderId="0" xfId="57" applyFont="1" applyFill="1" applyAlignment="1">
      <alignment horizontal="justify" vertical="justify"/>
      <protection/>
    </xf>
    <xf numFmtId="49" fontId="1" fillId="33" borderId="0" xfId="57" applyNumberFormat="1" applyFont="1" applyFill="1" applyAlignment="1">
      <alignment horizontal="left" vertical="top"/>
      <protection/>
    </xf>
    <xf numFmtId="4" fontId="96" fillId="5" borderId="0" xfId="57" applyNumberFormat="1" applyFont="1" applyFill="1" applyAlignment="1">
      <alignment horizontal="right" vertical="justify"/>
      <protection/>
    </xf>
    <xf numFmtId="2" fontId="96" fillId="5" borderId="0" xfId="57" applyNumberFormat="1" applyFont="1" applyFill="1" applyAlignment="1">
      <alignment horizontal="right"/>
      <protection/>
    </xf>
    <xf numFmtId="0" fontId="96" fillId="5" borderId="0" xfId="57" applyFont="1" applyFill="1" applyAlignment="1">
      <alignment horizontal="center"/>
      <protection/>
    </xf>
    <xf numFmtId="0" fontId="1" fillId="5" borderId="0" xfId="57" applyFont="1" applyFill="1" applyAlignment="1">
      <alignment horizontal="justify" vertical="justify"/>
      <protection/>
    </xf>
    <xf numFmtId="49" fontId="1" fillId="5" borderId="0" xfId="57" applyNumberFormat="1" applyFont="1" applyFill="1" applyAlignment="1">
      <alignment horizontal="left" vertical="top"/>
      <protection/>
    </xf>
    <xf numFmtId="4" fontId="96" fillId="0" borderId="0" xfId="57" applyNumberFormat="1" applyFont="1" applyBorder="1" applyAlignment="1">
      <alignment horizontal="right" vertical="justify"/>
      <protection/>
    </xf>
    <xf numFmtId="2" fontId="96" fillId="0" borderId="0" xfId="57" applyNumberFormat="1" applyFont="1" applyBorder="1">
      <alignment/>
      <protection/>
    </xf>
    <xf numFmtId="0" fontId="97" fillId="0" borderId="0" xfId="57" applyFont="1" applyBorder="1" applyAlignment="1">
      <alignment horizontal="left" vertical="center"/>
      <protection/>
    </xf>
    <xf numFmtId="0" fontId="1" fillId="0" borderId="0" xfId="57" applyFont="1" applyBorder="1" applyAlignment="1">
      <alignment horizontal="left" vertical="center"/>
      <protection/>
    </xf>
    <xf numFmtId="49" fontId="96" fillId="0" borderId="0" xfId="57" applyNumberFormat="1" applyFont="1" applyAlignment="1">
      <alignment horizontal="left" vertical="top"/>
      <protection/>
    </xf>
    <xf numFmtId="2" fontId="96" fillId="33" borderId="0" xfId="57" applyNumberFormat="1" applyFont="1" applyFill="1" applyBorder="1">
      <alignment/>
      <protection/>
    </xf>
    <xf numFmtId="0" fontId="97" fillId="33" borderId="0" xfId="57" applyFont="1" applyFill="1" applyBorder="1" applyAlignment="1">
      <alignment horizontal="left" vertical="center"/>
      <protection/>
    </xf>
    <xf numFmtId="0" fontId="1" fillId="33" borderId="0" xfId="57" applyFont="1" applyFill="1" applyBorder="1" applyAlignment="1">
      <alignment horizontal="left" vertical="center"/>
      <protection/>
    </xf>
    <xf numFmtId="2" fontId="96" fillId="5" borderId="11" xfId="57" applyNumberFormat="1" applyFont="1" applyFill="1" applyBorder="1">
      <alignment/>
      <protection/>
    </xf>
    <xf numFmtId="0" fontId="97" fillId="5" borderId="11" xfId="57" applyFont="1" applyFill="1" applyBorder="1" applyAlignment="1">
      <alignment horizontal="left" vertical="center"/>
      <protection/>
    </xf>
    <xf numFmtId="0" fontId="1" fillId="5" borderId="11" xfId="57" applyFont="1" applyFill="1" applyBorder="1" applyAlignment="1">
      <alignment horizontal="left" vertical="center"/>
      <protection/>
    </xf>
    <xf numFmtId="49" fontId="96" fillId="5" borderId="0" xfId="57" applyNumberFormat="1" applyFont="1" applyFill="1" applyAlignment="1">
      <alignment horizontal="left" vertical="top"/>
      <protection/>
    </xf>
    <xf numFmtId="0" fontId="0" fillId="0" borderId="0" xfId="57" applyFont="1" applyAlignment="1">
      <alignment wrapText="1"/>
      <protection/>
    </xf>
    <xf numFmtId="0" fontId="0" fillId="0" borderId="0" xfId="57" applyFont="1" applyAlignment="1">
      <alignment horizontal="justify" vertical="justify" wrapText="1"/>
      <protection/>
    </xf>
    <xf numFmtId="0" fontId="96" fillId="0" borderId="0" xfId="57" applyFont="1" applyAlignment="1">
      <alignment wrapText="1"/>
      <protection/>
    </xf>
    <xf numFmtId="0" fontId="15" fillId="0" borderId="0" xfId="57" applyFont="1" applyAlignment="1">
      <alignment horizontal="justify" vertical="justify"/>
      <protection/>
    </xf>
    <xf numFmtId="0" fontId="0" fillId="33" borderId="0" xfId="57" applyFont="1" applyFill="1" applyAlignment="1">
      <alignment horizontal="center"/>
      <protection/>
    </xf>
    <xf numFmtId="0" fontId="0" fillId="33" borderId="0" xfId="57" applyFont="1" applyFill="1" applyBorder="1" applyAlignment="1">
      <alignment horizontal="left" vertical="center" wrapText="1"/>
      <protection/>
    </xf>
    <xf numFmtId="0" fontId="0" fillId="33" borderId="0" xfId="57" applyFont="1" applyFill="1" applyAlignment="1">
      <alignment wrapText="1"/>
      <protection/>
    </xf>
    <xf numFmtId="0" fontId="0" fillId="33" borderId="0" xfId="57" applyFont="1" applyFill="1" applyAlignment="1">
      <alignment vertical="top"/>
      <protection/>
    </xf>
    <xf numFmtId="0" fontId="0" fillId="33" borderId="0" xfId="57" applyFont="1" applyFill="1" applyAlignment="1">
      <alignment horizontal="justify" vertical="justify" wrapText="1"/>
      <protection/>
    </xf>
    <xf numFmtId="49" fontId="0" fillId="0" borderId="0" xfId="57" applyNumberFormat="1" applyFont="1" applyAlignment="1">
      <alignment horizontal="left" vertical="top"/>
      <protection/>
    </xf>
    <xf numFmtId="2" fontId="96" fillId="0" borderId="0" xfId="57" applyNumberFormat="1" applyFont="1">
      <alignment/>
      <protection/>
    </xf>
    <xf numFmtId="2" fontId="0" fillId="0" borderId="0" xfId="57" applyNumberFormat="1" applyFont="1">
      <alignment/>
      <protection/>
    </xf>
    <xf numFmtId="0" fontId="0" fillId="0" borderId="0" xfId="57" applyFont="1">
      <alignment/>
      <protection/>
    </xf>
    <xf numFmtId="4" fontId="0" fillId="0" borderId="0" xfId="57" applyNumberFormat="1" applyFont="1" applyAlignment="1">
      <alignment horizontal="right" vertical="justify"/>
      <protection/>
    </xf>
    <xf numFmtId="2" fontId="0" fillId="0" borderId="0" xfId="57" applyNumberFormat="1" applyFont="1" applyAlignment="1">
      <alignment horizontal="center"/>
      <protection/>
    </xf>
    <xf numFmtId="0" fontId="1" fillId="0" borderId="0" xfId="57" applyFont="1" applyAlignment="1">
      <alignment horizontal="justify" vertical="justify"/>
      <protection/>
    </xf>
    <xf numFmtId="49" fontId="1" fillId="0" borderId="0" xfId="57" applyNumberFormat="1" applyFont="1" applyAlignment="1">
      <alignment horizontal="left" vertical="top"/>
      <protection/>
    </xf>
    <xf numFmtId="2" fontId="96" fillId="33" borderId="0" xfId="57" applyNumberFormat="1" applyFont="1" applyFill="1">
      <alignment/>
      <protection/>
    </xf>
    <xf numFmtId="2" fontId="96" fillId="5" borderId="0" xfId="57" applyNumberFormat="1" applyFont="1" applyFill="1">
      <alignment/>
      <protection/>
    </xf>
    <xf numFmtId="2" fontId="96" fillId="5" borderId="0" xfId="57" applyNumberFormat="1" applyFont="1" applyFill="1" applyAlignment="1">
      <alignment horizontal="center"/>
      <protection/>
    </xf>
    <xf numFmtId="0" fontId="97" fillId="0" borderId="0" xfId="57" applyFont="1" applyAlignment="1">
      <alignment horizontal="justify" vertical="justify"/>
      <protection/>
    </xf>
    <xf numFmtId="4" fontId="96" fillId="33" borderId="0" xfId="57" applyNumberFormat="1" applyFont="1" applyFill="1">
      <alignment/>
      <protection/>
    </xf>
    <xf numFmtId="4" fontId="0" fillId="33" borderId="0" xfId="57" applyNumberFormat="1" applyFont="1" applyFill="1" applyAlignment="1">
      <alignment horizontal="right"/>
      <protection/>
    </xf>
    <xf numFmtId="49" fontId="0" fillId="33" borderId="0" xfId="57" applyNumberFormat="1" applyFont="1" applyFill="1" applyAlignment="1">
      <alignment horizontal="left" vertical="top"/>
      <protection/>
    </xf>
    <xf numFmtId="4" fontId="96" fillId="33" borderId="0" xfId="57" applyNumberFormat="1" applyFont="1" applyFill="1" applyAlignment="1">
      <alignment horizontal="right"/>
      <protection/>
    </xf>
    <xf numFmtId="0" fontId="0" fillId="33" borderId="0" xfId="57" applyFont="1" applyFill="1" applyAlignment="1">
      <alignment horizontal="justify" vertical="justify"/>
      <protection/>
    </xf>
    <xf numFmtId="49" fontId="0" fillId="0" borderId="0" xfId="57" applyNumberFormat="1" applyFont="1" applyAlignment="1">
      <alignment horizontal="justify" vertical="center" wrapText="1"/>
      <protection/>
    </xf>
    <xf numFmtId="0" fontId="0" fillId="0" borderId="0" xfId="57" applyFont="1" applyAlignment="1">
      <alignment horizontal="left"/>
      <protection/>
    </xf>
    <xf numFmtId="4" fontId="96" fillId="5" borderId="0" xfId="57" applyNumberFormat="1" applyFont="1" applyFill="1" applyAlignment="1">
      <alignment horizontal="right"/>
      <protection/>
    </xf>
    <xf numFmtId="2" fontId="0" fillId="5" borderId="0" xfId="57" applyNumberFormat="1" applyFont="1" applyFill="1" applyAlignment="1">
      <alignment horizontal="right"/>
      <protection/>
    </xf>
    <xf numFmtId="0" fontId="0" fillId="5" borderId="0" xfId="57" applyFont="1" applyFill="1" applyAlignment="1">
      <alignment horizontal="center"/>
      <protection/>
    </xf>
    <xf numFmtId="49" fontId="1" fillId="5" borderId="0" xfId="57" applyNumberFormat="1" applyFont="1" applyFill="1" applyAlignment="1">
      <alignment horizontal="justify" vertical="center" wrapText="1"/>
      <protection/>
    </xf>
    <xf numFmtId="0" fontId="1" fillId="5" borderId="0" xfId="57" applyFont="1" applyFill="1" applyAlignment="1">
      <alignment horizontal="left"/>
      <protection/>
    </xf>
    <xf numFmtId="2" fontId="0" fillId="0" borderId="0" xfId="57" applyNumberFormat="1" applyFont="1" applyBorder="1" applyAlignment="1">
      <alignment horizontal="right"/>
      <protection/>
    </xf>
    <xf numFmtId="0" fontId="0" fillId="0" borderId="0" xfId="57" applyFont="1" applyBorder="1" applyAlignment="1">
      <alignment horizontal="center"/>
      <protection/>
    </xf>
    <xf numFmtId="0" fontId="1" fillId="0" borderId="0" xfId="57" applyFont="1" applyBorder="1" applyAlignment="1">
      <alignment horizontal="justify" vertical="center"/>
      <protection/>
    </xf>
    <xf numFmtId="0" fontId="1" fillId="0" borderId="0" xfId="57" applyFont="1" applyAlignment="1">
      <alignment horizontal="left"/>
      <protection/>
    </xf>
    <xf numFmtId="2" fontId="0" fillId="5" borderId="11" xfId="57" applyNumberFormat="1" applyFont="1" applyFill="1" applyBorder="1" applyAlignment="1">
      <alignment horizontal="right"/>
      <protection/>
    </xf>
    <xf numFmtId="0" fontId="0" fillId="5" borderId="11" xfId="57" applyFont="1" applyFill="1" applyBorder="1" applyAlignment="1">
      <alignment horizontal="center"/>
      <protection/>
    </xf>
    <xf numFmtId="49" fontId="1" fillId="0" borderId="0" xfId="57" applyNumberFormat="1" applyFont="1" applyAlignment="1">
      <alignment horizontal="justify" vertical="center" wrapText="1"/>
      <protection/>
    </xf>
    <xf numFmtId="2" fontId="96" fillId="0" borderId="0" xfId="57" applyNumberFormat="1" applyFont="1" applyAlignment="1">
      <alignment horizontal="right" vertical="justify"/>
      <protection/>
    </xf>
    <xf numFmtId="0" fontId="96" fillId="0" borderId="0" xfId="57" applyFont="1" applyAlignment="1">
      <alignment horizontal="center" vertical="justify"/>
      <protection/>
    </xf>
    <xf numFmtId="0" fontId="96" fillId="0" borderId="0" xfId="57" applyFont="1" applyAlignment="1">
      <alignment horizontal="justify" vertical="top" wrapText="1"/>
      <protection/>
    </xf>
    <xf numFmtId="2" fontId="0" fillId="0" borderId="0" xfId="57" applyNumberFormat="1" applyFont="1" applyAlignment="1">
      <alignment horizontal="right" vertical="justify"/>
      <protection/>
    </xf>
    <xf numFmtId="0" fontId="0" fillId="33" borderId="0" xfId="57" applyFont="1" applyFill="1" applyAlignment="1">
      <alignment horizontal="justify" vertical="center" wrapText="1"/>
      <protection/>
    </xf>
    <xf numFmtId="0" fontId="96" fillId="0" borderId="0" xfId="57" applyFont="1" applyAlignment="1">
      <alignment horizontal="justify" vertical="top"/>
      <protection/>
    </xf>
    <xf numFmtId="0" fontId="96" fillId="0" borderId="0" xfId="52" applyFont="1">
      <alignment/>
      <protection/>
    </xf>
    <xf numFmtId="4" fontId="96" fillId="33" borderId="0" xfId="52" applyNumberFormat="1" applyFont="1" applyFill="1">
      <alignment/>
      <protection/>
    </xf>
    <xf numFmtId="0" fontId="0" fillId="33" borderId="0" xfId="52" applyFont="1" applyFill="1" applyAlignment="1">
      <alignment horizontal="left" vertical="top"/>
      <protection/>
    </xf>
    <xf numFmtId="2" fontId="0" fillId="33" borderId="0" xfId="52" applyNumberFormat="1" applyFont="1" applyFill="1" applyAlignment="1">
      <alignment horizontal="center"/>
      <protection/>
    </xf>
    <xf numFmtId="0" fontId="0" fillId="33" borderId="0" xfId="57" applyFont="1" applyFill="1" applyAlignment="1">
      <alignment horizontal="justify" vertical="top"/>
      <protection/>
    </xf>
    <xf numFmtId="4" fontId="96" fillId="0" borderId="0" xfId="52" applyNumberFormat="1" applyFont="1">
      <alignment/>
      <protection/>
    </xf>
    <xf numFmtId="0" fontId="0" fillId="33" borderId="0" xfId="52" applyFont="1" applyFill="1" applyAlignment="1">
      <alignment horizontal="justify" vertical="top"/>
      <protection/>
    </xf>
    <xf numFmtId="174" fontId="0" fillId="33" borderId="0" xfId="52" applyNumberFormat="1" applyFont="1" applyFill="1">
      <alignment/>
      <protection/>
    </xf>
    <xf numFmtId="2" fontId="0" fillId="33" borderId="0" xfId="57" applyNumberFormat="1" applyFont="1" applyFill="1" applyAlignment="1">
      <alignment horizontal="right" vertical="justify"/>
      <protection/>
    </xf>
    <xf numFmtId="0" fontId="0" fillId="33" borderId="0" xfId="57" applyFont="1" applyFill="1" applyAlignment="1">
      <alignment horizontal="center" vertical="justify"/>
      <protection/>
    </xf>
    <xf numFmtId="0" fontId="0" fillId="33" borderId="0" xfId="52" applyFont="1" applyFill="1" applyAlignment="1">
      <alignment horizontal="justify" vertical="top" wrapText="1"/>
      <protection/>
    </xf>
    <xf numFmtId="49" fontId="97" fillId="0" borderId="0" xfId="57" applyNumberFormat="1" applyFont="1" applyAlignment="1">
      <alignment horizontal="left" vertical="top"/>
      <protection/>
    </xf>
    <xf numFmtId="4" fontId="0" fillId="5" borderId="0" xfId="57" applyNumberFormat="1" applyFont="1" applyFill="1" applyAlignment="1">
      <alignment horizontal="right" vertical="justify"/>
      <protection/>
    </xf>
    <xf numFmtId="49" fontId="1" fillId="5" borderId="0" xfId="57" applyNumberFormat="1" applyFont="1" applyFill="1" applyAlignment="1">
      <alignment horizontal="left" vertical="top"/>
      <protection/>
    </xf>
    <xf numFmtId="2" fontId="16" fillId="0" borderId="0" xfId="57" applyNumberFormat="1" applyFont="1" applyAlignment="1">
      <alignment horizontal="right"/>
      <protection/>
    </xf>
    <xf numFmtId="0" fontId="16" fillId="0" borderId="0" xfId="57" applyFont="1" applyAlignment="1">
      <alignment horizontal="center"/>
      <protection/>
    </xf>
    <xf numFmtId="0" fontId="6" fillId="0" borderId="0" xfId="57" applyFont="1">
      <alignment/>
      <protection/>
    </xf>
    <xf numFmtId="4" fontId="0" fillId="0" borderId="0" xfId="57" applyNumberFormat="1" applyFont="1" applyAlignment="1">
      <alignment horizontal="right" vertical="justify"/>
      <protection/>
    </xf>
    <xf numFmtId="49" fontId="1" fillId="0" borderId="0" xfId="57" applyNumberFormat="1" applyFont="1" applyAlignment="1">
      <alignment horizontal="left" vertical="top"/>
      <protection/>
    </xf>
    <xf numFmtId="4" fontId="0" fillId="6" borderId="0" xfId="57" applyNumberFormat="1" applyFont="1" applyFill="1" applyAlignment="1">
      <alignment horizontal="right" vertical="justify"/>
      <protection/>
    </xf>
    <xf numFmtId="49" fontId="1" fillId="6" borderId="0" xfId="57" applyNumberFormat="1" applyFont="1" applyFill="1" applyAlignment="1">
      <alignment horizontal="left" vertical="top"/>
      <protection/>
    </xf>
    <xf numFmtId="0" fontId="0" fillId="0" borderId="0" xfId="57" applyFont="1" applyAlignment="1">
      <alignment vertical="top"/>
      <protection/>
    </xf>
    <xf numFmtId="4" fontId="1" fillId="0" borderId="0" xfId="57" applyNumberFormat="1" applyFont="1" applyBorder="1" applyAlignment="1">
      <alignment horizontal="center" vertical="center" wrapText="1"/>
      <protection/>
    </xf>
    <xf numFmtId="2" fontId="1" fillId="0" borderId="0" xfId="57" applyNumberFormat="1" applyFont="1" applyBorder="1" applyAlignment="1">
      <alignment horizontal="right" vertical="center" wrapText="1"/>
      <protection/>
    </xf>
    <xf numFmtId="0" fontId="1" fillId="0" borderId="0" xfId="57" applyFont="1" applyBorder="1" applyAlignment="1">
      <alignment horizontal="center" vertical="center" wrapText="1"/>
      <protection/>
    </xf>
    <xf numFmtId="49" fontId="1" fillId="0" borderId="0" xfId="57" applyNumberFormat="1" applyFont="1" applyBorder="1" applyAlignment="1">
      <alignment horizontal="center" vertical="center" wrapText="1"/>
      <protection/>
    </xf>
    <xf numFmtId="49" fontId="1" fillId="0" borderId="0" xfId="57" applyNumberFormat="1" applyFont="1" applyBorder="1" applyAlignment="1">
      <alignment horizontal="left" vertical="top" wrapText="1"/>
      <protection/>
    </xf>
    <xf numFmtId="4" fontId="1" fillId="0" borderId="10" xfId="57" applyNumberFormat="1" applyFont="1" applyBorder="1" applyAlignment="1">
      <alignment horizontal="center" vertical="center" wrapText="1"/>
      <protection/>
    </xf>
    <xf numFmtId="2" fontId="1" fillId="0" borderId="10" xfId="57" applyNumberFormat="1" applyFont="1" applyBorder="1" applyAlignment="1">
      <alignment horizontal="right" vertical="center" wrapText="1"/>
      <protection/>
    </xf>
    <xf numFmtId="0" fontId="1" fillId="0" borderId="10" xfId="57" applyFont="1" applyBorder="1" applyAlignment="1">
      <alignment horizontal="center" vertical="center" wrapText="1"/>
      <protection/>
    </xf>
    <xf numFmtId="49" fontId="1" fillId="0" borderId="10" xfId="57" applyNumberFormat="1" applyFont="1" applyBorder="1" applyAlignment="1">
      <alignment horizontal="center" vertical="center" wrapText="1"/>
      <protection/>
    </xf>
    <xf numFmtId="49" fontId="1" fillId="0" borderId="10" xfId="57" applyNumberFormat="1" applyFont="1" applyBorder="1" applyAlignment="1">
      <alignment horizontal="left" vertical="top" wrapText="1"/>
      <protection/>
    </xf>
    <xf numFmtId="0" fontId="96" fillId="0" borderId="0" xfId="57" applyFont="1" applyAlignment="1">
      <alignment vertical="top"/>
      <protection/>
    </xf>
    <xf numFmtId="4" fontId="96" fillId="0" borderId="0" xfId="57" applyNumberFormat="1" applyFont="1" applyAlignment="1">
      <alignment horizontal="right" vertical="top" wrapText="1"/>
      <protection/>
    </xf>
    <xf numFmtId="2" fontId="99" fillId="0" borderId="0" xfId="57" applyNumberFormat="1" applyFont="1" applyAlignment="1">
      <alignment horizontal="right" vertical="top" wrapText="1"/>
      <protection/>
    </xf>
    <xf numFmtId="0" fontId="97" fillId="0" borderId="0" xfId="57" applyFont="1" applyAlignment="1">
      <alignment horizontal="center" vertical="top" wrapText="1"/>
      <protection/>
    </xf>
    <xf numFmtId="0" fontId="96" fillId="0" borderId="0" xfId="57" applyFont="1" applyAlignment="1">
      <alignment vertical="top" wrapText="1"/>
      <protection/>
    </xf>
    <xf numFmtId="49" fontId="97" fillId="0" borderId="0" xfId="57" applyNumberFormat="1" applyFont="1" applyAlignment="1">
      <alignment horizontal="left" vertical="top" wrapText="1"/>
      <protection/>
    </xf>
    <xf numFmtId="0" fontId="4" fillId="0" borderId="0" xfId="57" applyFont="1" applyFill="1" applyAlignment="1">
      <alignment horizontal="center" vertical="top" wrapText="1"/>
      <protection/>
    </xf>
    <xf numFmtId="4" fontId="99" fillId="0" borderId="0" xfId="57" applyNumberFormat="1" applyFont="1" applyAlignment="1">
      <alignment horizontal="center" vertical="center" wrapText="1"/>
      <protection/>
    </xf>
    <xf numFmtId="0" fontId="96" fillId="0" borderId="0" xfId="58" applyFont="1">
      <alignment/>
      <protection/>
    </xf>
    <xf numFmtId="0" fontId="96" fillId="0" borderId="0" xfId="58" applyFont="1">
      <alignment/>
      <protection/>
    </xf>
    <xf numFmtId="4" fontId="96" fillId="0" borderId="0" xfId="58" applyNumberFormat="1" applyFont="1" applyAlignment="1">
      <alignment horizontal="right"/>
      <protection/>
    </xf>
    <xf numFmtId="2" fontId="96" fillId="0" borderId="0" xfId="58" applyNumberFormat="1" applyFont="1" applyAlignment="1">
      <alignment horizontal="right"/>
      <protection/>
    </xf>
    <xf numFmtId="0" fontId="96" fillId="0" borderId="0" xfId="58" applyFont="1" applyAlignment="1">
      <alignment horizontal="center"/>
      <protection/>
    </xf>
    <xf numFmtId="0" fontId="96" fillId="0" borderId="0" xfId="58" applyFont="1" applyAlignment="1">
      <alignment horizontal="left" vertical="top"/>
      <protection/>
    </xf>
    <xf numFmtId="0" fontId="0" fillId="5" borderId="0" xfId="58" applyFill="1">
      <alignment/>
      <protection/>
    </xf>
    <xf numFmtId="4" fontId="7" fillId="5" borderId="11" xfId="58" applyNumberFormat="1" applyFont="1" applyFill="1" applyBorder="1" applyAlignment="1">
      <alignment horizontal="right"/>
      <protection/>
    </xf>
    <xf numFmtId="2" fontId="7" fillId="5" borderId="11" xfId="58" applyNumberFormat="1" applyFont="1" applyFill="1" applyBorder="1" applyAlignment="1">
      <alignment horizontal="right" vertical="top"/>
      <protection/>
    </xf>
    <xf numFmtId="0" fontId="7" fillId="5" borderId="11" xfId="58" applyFont="1" applyFill="1" applyBorder="1" applyAlignment="1">
      <alignment horizontal="center" vertical="top"/>
      <protection/>
    </xf>
    <xf numFmtId="0" fontId="1" fillId="5" borderId="11" xfId="58" applyFont="1" applyFill="1" applyBorder="1" applyAlignment="1">
      <alignment horizontal="justify" vertical="justify"/>
      <protection/>
    </xf>
    <xf numFmtId="49" fontId="7" fillId="5" borderId="0" xfId="58" applyNumberFormat="1" applyFont="1" applyFill="1" applyAlignment="1">
      <alignment horizontal="left" vertical="top"/>
      <protection/>
    </xf>
    <xf numFmtId="0" fontId="0" fillId="6" borderId="0" xfId="58" applyFont="1" applyFill="1">
      <alignment/>
      <protection/>
    </xf>
    <xf numFmtId="0" fontId="0" fillId="33" borderId="0" xfId="58" applyFont="1" applyFill="1">
      <alignment/>
      <protection/>
    </xf>
    <xf numFmtId="4" fontId="0" fillId="33" borderId="0" xfId="58" applyNumberFormat="1" applyFont="1" applyFill="1" applyAlignment="1">
      <alignment horizontal="right"/>
      <protection/>
    </xf>
    <xf numFmtId="2" fontId="0" fillId="33" borderId="0" xfId="58" applyNumberFormat="1" applyFont="1" applyFill="1" applyAlignment="1">
      <alignment horizontal="right"/>
      <protection/>
    </xf>
    <xf numFmtId="2" fontId="96" fillId="33" borderId="0" xfId="58" applyNumberFormat="1" applyFont="1" applyFill="1" applyAlignment="1">
      <alignment horizontal="right"/>
      <protection/>
    </xf>
    <xf numFmtId="0" fontId="0" fillId="33" borderId="0" xfId="58" applyFont="1" applyFill="1" applyAlignment="1">
      <alignment horizontal="center"/>
      <protection/>
    </xf>
    <xf numFmtId="0" fontId="1" fillId="33" borderId="0" xfId="58" applyFont="1" applyFill="1" applyAlignment="1">
      <alignment horizontal="justify" vertical="justify"/>
      <protection/>
    </xf>
    <xf numFmtId="49" fontId="1" fillId="33" borderId="0" xfId="58" applyNumberFormat="1" applyFont="1" applyFill="1" applyAlignment="1">
      <alignment horizontal="left" vertical="top"/>
      <protection/>
    </xf>
    <xf numFmtId="2" fontId="0" fillId="6" borderId="0" xfId="58" applyNumberFormat="1" applyFont="1" applyFill="1" applyAlignment="1">
      <alignment horizontal="right"/>
      <protection/>
    </xf>
    <xf numFmtId="2" fontId="96" fillId="6" borderId="0" xfId="58" applyNumberFormat="1" applyFont="1" applyFill="1" applyAlignment="1">
      <alignment horizontal="right"/>
      <protection/>
    </xf>
    <xf numFmtId="0" fontId="0" fillId="6" borderId="0" xfId="58" applyFont="1" applyFill="1" applyAlignment="1">
      <alignment horizontal="center"/>
      <protection/>
    </xf>
    <xf numFmtId="0" fontId="1" fillId="6" borderId="0" xfId="58" applyFont="1" applyFill="1" applyAlignment="1">
      <alignment horizontal="justify" vertical="justify"/>
      <protection/>
    </xf>
    <xf numFmtId="49" fontId="1" fillId="6" borderId="0" xfId="58" applyNumberFormat="1" applyFont="1" applyFill="1" applyAlignment="1">
      <alignment horizontal="left" vertical="top"/>
      <protection/>
    </xf>
    <xf numFmtId="0" fontId="0" fillId="0" borderId="0" xfId="58">
      <alignment/>
      <protection/>
    </xf>
    <xf numFmtId="4" fontId="7" fillId="0" borderId="0" xfId="58" applyNumberFormat="1" applyFont="1" applyAlignment="1">
      <alignment horizontal="right"/>
      <protection/>
    </xf>
    <xf numFmtId="2" fontId="7" fillId="0" borderId="0" xfId="58" applyNumberFormat="1" applyFont="1" applyAlignment="1">
      <alignment horizontal="right" vertical="top"/>
      <protection/>
    </xf>
    <xf numFmtId="0" fontId="7" fillId="0" borderId="0" xfId="58" applyFont="1" applyAlignment="1">
      <alignment horizontal="center" vertical="top"/>
      <protection/>
    </xf>
    <xf numFmtId="0" fontId="1" fillId="0" borderId="0" xfId="58" applyFont="1" applyAlignment="1">
      <alignment horizontal="justify" vertical="justify"/>
      <protection/>
    </xf>
    <xf numFmtId="49" fontId="7" fillId="0" borderId="0" xfId="58" applyNumberFormat="1" applyFont="1" applyAlignment="1">
      <alignment horizontal="left" vertical="top"/>
      <protection/>
    </xf>
    <xf numFmtId="0" fontId="0" fillId="33" borderId="0" xfId="58" applyFill="1">
      <alignment/>
      <protection/>
    </xf>
    <xf numFmtId="4" fontId="7" fillId="33" borderId="0" xfId="58" applyNumberFormat="1" applyFont="1" applyFill="1" applyAlignment="1">
      <alignment horizontal="right"/>
      <protection/>
    </xf>
    <xf numFmtId="2" fontId="7" fillId="33" borderId="0" xfId="58" applyNumberFormat="1" applyFont="1" applyFill="1" applyAlignment="1">
      <alignment horizontal="right" vertical="top"/>
      <protection/>
    </xf>
    <xf numFmtId="0" fontId="7" fillId="33" borderId="0" xfId="58" applyFont="1" applyFill="1" applyAlignment="1">
      <alignment horizontal="center" vertical="top"/>
      <protection/>
    </xf>
    <xf numFmtId="49" fontId="7" fillId="33" borderId="0" xfId="58" applyNumberFormat="1" applyFont="1" applyFill="1" applyAlignment="1">
      <alignment horizontal="left" vertical="top"/>
      <protection/>
    </xf>
    <xf numFmtId="0" fontId="0" fillId="0" borderId="0" xfId="58" applyFont="1">
      <alignment/>
      <protection/>
    </xf>
    <xf numFmtId="4" fontId="0" fillId="0" borderId="0" xfId="58" applyNumberFormat="1" applyFont="1" applyAlignment="1">
      <alignment horizontal="right"/>
      <protection/>
    </xf>
    <xf numFmtId="2" fontId="0" fillId="0" borderId="0" xfId="58" applyNumberFormat="1" applyFont="1" applyAlignment="1">
      <alignment horizontal="right"/>
      <protection/>
    </xf>
    <xf numFmtId="2" fontId="96" fillId="0" borderId="0" xfId="58" applyNumberFormat="1" applyFont="1" applyAlignment="1">
      <alignment horizontal="right"/>
      <protection/>
    </xf>
    <xf numFmtId="0" fontId="0" fillId="0" borderId="0" xfId="58" applyFont="1" applyAlignment="1">
      <alignment horizontal="center"/>
      <protection/>
    </xf>
    <xf numFmtId="49" fontId="0" fillId="0" borderId="0" xfId="58" applyNumberFormat="1" applyFont="1" applyAlignment="1">
      <alignment horizontal="left" vertical="top"/>
      <protection/>
    </xf>
    <xf numFmtId="0" fontId="0" fillId="0" borderId="0" xfId="58" applyFont="1" applyAlignment="1">
      <alignment horizontal="justify" vertical="justify"/>
      <protection/>
    </xf>
    <xf numFmtId="4" fontId="96" fillId="0" borderId="0" xfId="58" applyNumberFormat="1" applyFont="1" applyBorder="1" applyAlignment="1">
      <alignment horizontal="right" vertical="justify"/>
      <protection/>
    </xf>
    <xf numFmtId="0" fontId="96" fillId="0" borderId="0" xfId="58" applyFont="1" applyBorder="1">
      <alignment/>
      <protection/>
    </xf>
    <xf numFmtId="0" fontId="1" fillId="0" borderId="0" xfId="58" applyFont="1" applyBorder="1" applyAlignment="1">
      <alignment horizontal="justify" vertical="center"/>
      <protection/>
    </xf>
    <xf numFmtId="0" fontId="96" fillId="0" borderId="0" xfId="58" applyFont="1" applyAlignment="1">
      <alignment horizontal="left"/>
      <protection/>
    </xf>
    <xf numFmtId="0" fontId="96" fillId="33" borderId="0" xfId="58" applyFont="1" applyFill="1">
      <alignment/>
      <protection/>
    </xf>
    <xf numFmtId="4" fontId="96" fillId="33" borderId="0" xfId="58" applyNumberFormat="1" applyFont="1" applyFill="1" applyBorder="1" applyAlignment="1">
      <alignment horizontal="right" vertical="justify"/>
      <protection/>
    </xf>
    <xf numFmtId="0" fontId="96" fillId="33" borderId="0" xfId="58" applyFont="1" applyFill="1" applyBorder="1">
      <alignment/>
      <protection/>
    </xf>
    <xf numFmtId="0" fontId="1" fillId="33" borderId="0" xfId="58" applyFont="1" applyFill="1" applyBorder="1" applyAlignment="1">
      <alignment horizontal="justify" vertical="center"/>
      <protection/>
    </xf>
    <xf numFmtId="0" fontId="96" fillId="33" borderId="0" xfId="58" applyFont="1" applyFill="1" applyAlignment="1">
      <alignment horizontal="left"/>
      <protection/>
    </xf>
    <xf numFmtId="0" fontId="0" fillId="7" borderId="0" xfId="58" applyFont="1" applyFill="1">
      <alignment/>
      <protection/>
    </xf>
    <xf numFmtId="2" fontId="0" fillId="7" borderId="0" xfId="58" applyNumberFormat="1" applyFont="1" applyFill="1" applyAlignment="1">
      <alignment horizontal="right"/>
      <protection/>
    </xf>
    <xf numFmtId="2" fontId="96" fillId="7" borderId="0" xfId="58" applyNumberFormat="1" applyFont="1" applyFill="1" applyAlignment="1">
      <alignment horizontal="right"/>
      <protection/>
    </xf>
    <xf numFmtId="0" fontId="0" fillId="7" borderId="0" xfId="58" applyFont="1" applyFill="1" applyAlignment="1">
      <alignment horizontal="center"/>
      <protection/>
    </xf>
    <xf numFmtId="0" fontId="1" fillId="7" borderId="0" xfId="58" applyFont="1" applyFill="1" applyAlignment="1">
      <alignment horizontal="justify" vertical="justify"/>
      <protection/>
    </xf>
    <xf numFmtId="49" fontId="1" fillId="7" borderId="0" xfId="58" applyNumberFormat="1" applyFont="1" applyFill="1" applyAlignment="1">
      <alignment horizontal="left" vertical="top"/>
      <protection/>
    </xf>
    <xf numFmtId="4" fontId="1" fillId="5" borderId="11" xfId="58" applyNumberFormat="1" applyFont="1" applyFill="1" applyBorder="1" applyAlignment="1">
      <alignment horizontal="right"/>
      <protection/>
    </xf>
    <xf numFmtId="2" fontId="1" fillId="5" borderId="11" xfId="58" applyNumberFormat="1" applyFont="1" applyFill="1" applyBorder="1" applyAlignment="1">
      <alignment horizontal="right" vertical="top"/>
      <protection/>
    </xf>
    <xf numFmtId="0" fontId="1" fillId="5" borderId="11" xfId="58" applyFont="1" applyFill="1" applyBorder="1" applyAlignment="1">
      <alignment horizontal="center" vertical="top"/>
      <protection/>
    </xf>
    <xf numFmtId="0" fontId="1" fillId="5" borderId="11" xfId="58" applyFont="1" applyFill="1" applyBorder="1" applyAlignment="1">
      <alignment horizontal="justify" vertical="justify" wrapText="1"/>
      <protection/>
    </xf>
    <xf numFmtId="0" fontId="0" fillId="33" borderId="0" xfId="58" applyFont="1" applyFill="1" applyAlignment="1">
      <alignment horizontal="justify" vertical="justify" wrapText="1"/>
      <protection/>
    </xf>
    <xf numFmtId="49" fontId="1" fillId="33" borderId="0" xfId="58" applyNumberFormat="1" applyFont="1" applyFill="1" applyAlignment="1">
      <alignment horizontal="left" vertical="top"/>
      <protection/>
    </xf>
    <xf numFmtId="0" fontId="1" fillId="33" borderId="0" xfId="58" applyFont="1" applyFill="1" applyAlignment="1">
      <alignment horizontal="justify" vertical="justify"/>
      <protection/>
    </xf>
    <xf numFmtId="0" fontId="0" fillId="33" borderId="0" xfId="58" applyFont="1" applyFill="1" applyAlignment="1">
      <alignment wrapText="1"/>
      <protection/>
    </xf>
    <xf numFmtId="0" fontId="0" fillId="0" borderId="0" xfId="58" applyFont="1" applyAlignment="1">
      <alignment horizontal="justify" vertical="justify"/>
      <protection/>
    </xf>
    <xf numFmtId="4" fontId="0" fillId="33" borderId="0" xfId="58" applyNumberFormat="1" applyFont="1" applyFill="1" applyAlignment="1">
      <alignment horizontal="right" vertical="justify"/>
      <protection/>
    </xf>
    <xf numFmtId="0" fontId="0" fillId="33" borderId="0" xfId="58" applyFont="1" applyFill="1" applyAlignment="1">
      <alignment horizontal="justify" vertical="justify"/>
      <protection/>
    </xf>
    <xf numFmtId="4" fontId="0" fillId="0" borderId="0" xfId="58" applyNumberFormat="1" applyFont="1" applyAlignment="1">
      <alignment horizontal="right" vertical="justify"/>
      <protection/>
    </xf>
    <xf numFmtId="0" fontId="0" fillId="0" borderId="0" xfId="58" applyFont="1" applyAlignment="1">
      <alignment horizontal="justify" vertical="justify" wrapText="1"/>
      <protection/>
    </xf>
    <xf numFmtId="49" fontId="1" fillId="0" borderId="0" xfId="58" applyNumberFormat="1" applyFont="1" applyAlignment="1">
      <alignment horizontal="left" vertical="top"/>
      <protection/>
    </xf>
    <xf numFmtId="49" fontId="0" fillId="0" borderId="0" xfId="58" applyNumberFormat="1" applyFont="1" applyAlignment="1">
      <alignment horizontal="justify" vertical="justify" wrapText="1"/>
      <protection/>
    </xf>
    <xf numFmtId="4" fontId="0" fillId="5" borderId="0" xfId="58" applyNumberFormat="1" applyFont="1" applyFill="1" applyAlignment="1">
      <alignment horizontal="right"/>
      <protection/>
    </xf>
    <xf numFmtId="2" fontId="0" fillId="5" borderId="0" xfId="58" applyNumberFormat="1" applyFont="1" applyFill="1" applyAlignment="1">
      <alignment horizontal="right" vertical="top"/>
      <protection/>
    </xf>
    <xf numFmtId="0" fontId="0" fillId="5" borderId="0" xfId="58" applyFont="1" applyFill="1" applyAlignment="1">
      <alignment horizontal="center" vertical="top"/>
      <protection/>
    </xf>
    <xf numFmtId="0" fontId="1" fillId="5" borderId="0" xfId="58" applyFont="1" applyFill="1" applyAlignment="1">
      <alignment horizontal="justify" vertical="justify" wrapText="1"/>
      <protection/>
    </xf>
    <xf numFmtId="49" fontId="1" fillId="5" borderId="0" xfId="58" applyNumberFormat="1" applyFont="1" applyFill="1" applyAlignment="1">
      <alignment horizontal="left" vertical="top"/>
      <protection/>
    </xf>
    <xf numFmtId="4" fontId="1" fillId="33" borderId="0" xfId="58" applyNumberFormat="1" applyFont="1" applyFill="1" applyBorder="1" applyAlignment="1">
      <alignment horizontal="right"/>
      <protection/>
    </xf>
    <xf numFmtId="2" fontId="1" fillId="33" borderId="0" xfId="58" applyNumberFormat="1" applyFont="1" applyFill="1" applyBorder="1" applyAlignment="1">
      <alignment horizontal="right" vertical="top"/>
      <protection/>
    </xf>
    <xf numFmtId="0" fontId="1" fillId="33" borderId="0" xfId="58" applyFont="1" applyFill="1" applyBorder="1" applyAlignment="1">
      <alignment horizontal="center" vertical="top"/>
      <protection/>
    </xf>
    <xf numFmtId="0" fontId="1" fillId="33" borderId="0" xfId="58" applyFont="1" applyFill="1" applyBorder="1" applyAlignment="1">
      <alignment horizontal="justify" vertical="justify" wrapText="1"/>
      <protection/>
    </xf>
    <xf numFmtId="0" fontId="0" fillId="0" borderId="0" xfId="58" applyFill="1">
      <alignment/>
      <protection/>
    </xf>
    <xf numFmtId="4" fontId="1" fillId="0" borderId="0" xfId="58" applyNumberFormat="1" applyFont="1" applyFill="1" applyBorder="1" applyAlignment="1">
      <alignment horizontal="right"/>
      <protection/>
    </xf>
    <xf numFmtId="2" fontId="1" fillId="0" borderId="0" xfId="58" applyNumberFormat="1" applyFont="1" applyFill="1" applyBorder="1" applyAlignment="1">
      <alignment horizontal="right" vertical="top"/>
      <protection/>
    </xf>
    <xf numFmtId="0" fontId="1" fillId="0" borderId="0" xfId="58" applyFont="1" applyFill="1" applyBorder="1" applyAlignment="1">
      <alignment horizontal="center" vertical="top"/>
      <protection/>
    </xf>
    <xf numFmtId="0" fontId="1" fillId="0" borderId="0" xfId="58" applyFont="1" applyFill="1" applyBorder="1" applyAlignment="1">
      <alignment horizontal="justify" vertical="justify" wrapText="1"/>
      <protection/>
    </xf>
    <xf numFmtId="49" fontId="7" fillId="0" borderId="0" xfId="58" applyNumberFormat="1" applyFont="1" applyFill="1" applyAlignment="1">
      <alignment horizontal="left" vertical="top"/>
      <protection/>
    </xf>
    <xf numFmtId="0" fontId="7" fillId="0" borderId="0" xfId="58" applyFont="1" applyAlignment="1">
      <alignment horizontal="justify" vertical="justify" wrapText="1"/>
      <protection/>
    </xf>
    <xf numFmtId="2" fontId="0" fillId="0" borderId="0" xfId="58" applyNumberFormat="1" applyFont="1" applyAlignment="1">
      <alignment horizontal="right" vertical="top"/>
      <protection/>
    </xf>
    <xf numFmtId="0" fontId="0" fillId="0" borderId="0" xfId="58" applyFont="1" applyAlignment="1">
      <alignment horizontal="center" vertical="top"/>
      <protection/>
    </xf>
    <xf numFmtId="0" fontId="0" fillId="0" borderId="0" xfId="58" applyFont="1" applyAlignment="1">
      <alignment horizontal="justify" vertical="justify" wrapText="1"/>
      <protection/>
    </xf>
    <xf numFmtId="4" fontId="7" fillId="0" borderId="0" xfId="58" applyNumberFormat="1" applyFont="1" applyAlignment="1">
      <alignment horizontal="right" vertical="justify"/>
      <protection/>
    </xf>
    <xf numFmtId="175" fontId="0" fillId="0" borderId="0" xfId="58" applyNumberFormat="1" applyFont="1">
      <alignment/>
      <protection/>
    </xf>
    <xf numFmtId="4" fontId="0" fillId="0" borderId="0" xfId="58" applyNumberFormat="1" applyFont="1" applyAlignment="1">
      <alignment horizontal="center" vertical="center"/>
      <protection/>
    </xf>
    <xf numFmtId="4" fontId="1" fillId="0" borderId="0" xfId="58" applyNumberFormat="1" applyFont="1" applyAlignment="1">
      <alignment horizontal="center" vertical="center"/>
      <protection/>
    </xf>
    <xf numFmtId="4" fontId="18" fillId="0" borderId="0" xfId="58" applyNumberFormat="1" applyFont="1" applyAlignment="1">
      <alignment horizontal="center" vertical="center"/>
      <protection/>
    </xf>
    <xf numFmtId="175" fontId="0" fillId="0" borderId="0" xfId="58" applyNumberFormat="1" applyFont="1" applyAlignment="1">
      <alignment horizontal="justify"/>
      <protection/>
    </xf>
    <xf numFmtId="4" fontId="1" fillId="0" borderId="0" xfId="58" applyNumberFormat="1" applyFont="1" applyAlignment="1">
      <alignment horizontal="center" vertical="center" textRotation="90"/>
      <protection/>
    </xf>
    <xf numFmtId="175" fontId="0" fillId="35" borderId="0" xfId="58" applyNumberFormat="1" applyFont="1" applyFill="1">
      <alignment/>
      <protection/>
    </xf>
    <xf numFmtId="4" fontId="0" fillId="0" borderId="0" xfId="58" applyNumberFormat="1" applyFont="1" applyProtection="1">
      <alignment/>
      <protection locked="0"/>
    </xf>
    <xf numFmtId="175" fontId="1" fillId="0" borderId="0" xfId="58" applyNumberFormat="1" applyFont="1" applyAlignment="1">
      <alignment horizontal="center" vertical="center" wrapText="1"/>
      <protection/>
    </xf>
    <xf numFmtId="175" fontId="7" fillId="0" borderId="0" xfId="58" applyNumberFormat="1" applyFont="1">
      <alignment/>
      <protection/>
    </xf>
    <xf numFmtId="1" fontId="1" fillId="0" borderId="0" xfId="58" applyNumberFormat="1" applyFont="1" applyAlignment="1">
      <alignment horizontal="left" vertical="top"/>
      <protection/>
    </xf>
    <xf numFmtId="49" fontId="1" fillId="0" borderId="0" xfId="58" applyNumberFormat="1" applyFont="1" applyAlignment="1">
      <alignment horizontal="right" vertical="top"/>
      <protection/>
    </xf>
    <xf numFmtId="175" fontId="0" fillId="0" borderId="0" xfId="58" applyNumberFormat="1" applyFont="1" applyAlignment="1">
      <alignment horizontal="justify" vertical="top"/>
      <protection/>
    </xf>
    <xf numFmtId="175" fontId="0" fillId="0" borderId="0" xfId="58" applyNumberFormat="1" applyFont="1" applyAlignment="1">
      <alignment horizontal="left"/>
      <protection/>
    </xf>
    <xf numFmtId="4" fontId="0" fillId="0" borderId="0" xfId="58" applyNumberFormat="1" applyFont="1">
      <alignment/>
      <protection/>
    </xf>
    <xf numFmtId="175" fontId="0" fillId="0" borderId="0" xfId="58" applyNumberFormat="1" applyFont="1" applyAlignment="1">
      <alignment horizontal="justify" vertical="top" wrapText="1"/>
      <protection/>
    </xf>
    <xf numFmtId="175" fontId="19" fillId="0" borderId="0" xfId="58" applyNumberFormat="1" applyFont="1">
      <alignment/>
      <protection/>
    </xf>
    <xf numFmtId="175" fontId="20" fillId="0" borderId="0" xfId="58" applyNumberFormat="1" applyFont="1">
      <alignment/>
      <protection/>
    </xf>
    <xf numFmtId="175" fontId="19" fillId="0" borderId="0" xfId="58" applyNumberFormat="1" applyFont="1">
      <alignment/>
      <protection/>
    </xf>
    <xf numFmtId="175" fontId="19" fillId="0" borderId="0" xfId="58" applyNumberFormat="1" applyFont="1" applyAlignment="1">
      <alignment horizontal="left"/>
      <protection/>
    </xf>
    <xf numFmtId="175" fontId="0" fillId="0" borderId="0" xfId="58" applyNumberFormat="1" applyFont="1" applyProtection="1">
      <alignment/>
      <protection locked="0"/>
    </xf>
    <xf numFmtId="176" fontId="0" fillId="0" borderId="0" xfId="58" applyNumberFormat="1" applyFont="1" applyProtection="1">
      <alignment/>
      <protection locked="0"/>
    </xf>
    <xf numFmtId="175" fontId="0" fillId="0" borderId="0" xfId="58" applyNumberFormat="1" applyFont="1" applyAlignment="1">
      <alignment horizontal="left" vertical="top"/>
      <protection/>
    </xf>
    <xf numFmtId="49" fontId="0" fillId="0" borderId="0" xfId="58" applyNumberFormat="1" applyFont="1" applyAlignment="1">
      <alignment horizontal="right" vertical="top"/>
      <protection/>
    </xf>
    <xf numFmtId="175" fontId="0" fillId="33" borderId="0" xfId="58" applyNumberFormat="1" applyFont="1" applyFill="1" applyAlignment="1">
      <alignment horizontal="left"/>
      <protection/>
    </xf>
    <xf numFmtId="49" fontId="0" fillId="33" borderId="0" xfId="58" applyNumberFormat="1" applyFont="1" applyFill="1" applyAlignment="1">
      <alignment horizontal="left" vertical="top"/>
      <protection/>
    </xf>
    <xf numFmtId="0" fontId="7" fillId="33" borderId="0" xfId="58" applyFont="1" applyFill="1" applyAlignment="1">
      <alignment horizontal="center" vertical="top" wrapText="1"/>
      <protection/>
    </xf>
    <xf numFmtId="2" fontId="7" fillId="0" borderId="0" xfId="58" applyNumberFormat="1" applyFont="1" applyAlignment="1">
      <alignment horizontal="right"/>
      <protection/>
    </xf>
    <xf numFmtId="0" fontId="7" fillId="0" borderId="0" xfId="58" applyFont="1" applyAlignment="1">
      <alignment horizontal="center"/>
      <protection/>
    </xf>
    <xf numFmtId="49" fontId="0" fillId="33" borderId="0" xfId="58" applyNumberFormat="1" applyFont="1" applyFill="1" applyAlignment="1">
      <alignment horizontal="justify" vertical="center" wrapText="1"/>
      <protection/>
    </xf>
    <xf numFmtId="0" fontId="1" fillId="0" borderId="0" xfId="58" applyFont="1">
      <alignment/>
      <protection/>
    </xf>
    <xf numFmtId="4" fontId="1" fillId="0" borderId="0" xfId="58" applyNumberFormat="1" applyFont="1" applyAlignment="1">
      <alignment horizontal="right"/>
      <protection/>
    </xf>
    <xf numFmtId="2" fontId="1" fillId="0" borderId="0" xfId="58" applyNumberFormat="1" applyFont="1" applyAlignment="1">
      <alignment horizontal="right" vertical="top"/>
      <protection/>
    </xf>
    <xf numFmtId="0" fontId="1" fillId="0" borderId="0" xfId="58" applyFont="1" applyAlignment="1">
      <alignment horizontal="center" vertical="top"/>
      <protection/>
    </xf>
    <xf numFmtId="0" fontId="1" fillId="0" borderId="0" xfId="58" applyFont="1" applyAlignment="1">
      <alignment horizontal="justify" vertical="justify" wrapText="1"/>
      <protection/>
    </xf>
    <xf numFmtId="0" fontId="1" fillId="5" borderId="0" xfId="58" applyFont="1" applyFill="1">
      <alignment/>
      <protection/>
    </xf>
    <xf numFmtId="0" fontId="0" fillId="0" borderId="0" xfId="58" applyAlignment="1">
      <alignment vertical="top"/>
      <protection/>
    </xf>
    <xf numFmtId="4" fontId="7" fillId="0" borderId="0" xfId="58" applyNumberFormat="1" applyFont="1" applyAlignment="1">
      <alignment horizontal="right" vertical="top"/>
      <protection/>
    </xf>
    <xf numFmtId="0" fontId="0" fillId="0" borderId="0" xfId="58" applyFont="1" applyAlignment="1">
      <alignment horizontal="justify" vertical="top"/>
      <protection/>
    </xf>
    <xf numFmtId="49" fontId="7" fillId="0" borderId="0" xfId="58" applyNumberFormat="1" applyFont="1" applyAlignment="1">
      <alignment horizontal="justify" vertical="center" wrapText="1"/>
      <protection/>
    </xf>
    <xf numFmtId="4" fontId="7" fillId="5" borderId="0" xfId="58" applyNumberFormat="1" applyFont="1" applyFill="1" applyAlignment="1">
      <alignment horizontal="right"/>
      <protection/>
    </xf>
    <xf numFmtId="2" fontId="7" fillId="5" borderId="0" xfId="58" applyNumberFormat="1" applyFont="1" applyFill="1" applyAlignment="1">
      <alignment horizontal="right"/>
      <protection/>
    </xf>
    <xf numFmtId="0" fontId="7" fillId="5" borderId="0" xfId="58" applyFont="1" applyFill="1" applyAlignment="1">
      <alignment horizontal="center"/>
      <protection/>
    </xf>
    <xf numFmtId="0" fontId="1" fillId="5" borderId="0" xfId="58" applyFont="1" applyFill="1" applyAlignment="1">
      <alignment horizontal="justify" vertical="center" wrapText="1"/>
      <protection/>
    </xf>
    <xf numFmtId="0" fontId="0" fillId="0" borderId="0" xfId="58" applyFont="1" applyAlignment="1">
      <alignment horizontal="justify" vertical="center" wrapText="1"/>
      <protection/>
    </xf>
    <xf numFmtId="4" fontId="8" fillId="5" borderId="11" xfId="58" applyNumberFormat="1" applyFont="1" applyFill="1" applyBorder="1" applyAlignment="1">
      <alignment horizontal="right"/>
      <protection/>
    </xf>
    <xf numFmtId="2" fontId="8" fillId="5" borderId="11" xfId="58" applyNumberFormat="1" applyFont="1" applyFill="1" applyBorder="1" applyAlignment="1">
      <alignment horizontal="right"/>
      <protection/>
    </xf>
    <xf numFmtId="0" fontId="8" fillId="5" borderId="11" xfId="58" applyFont="1" applyFill="1" applyBorder="1" applyAlignment="1">
      <alignment horizontal="center"/>
      <protection/>
    </xf>
    <xf numFmtId="0" fontId="1" fillId="5" borderId="11" xfId="58" applyFont="1" applyFill="1" applyBorder="1" applyAlignment="1">
      <alignment horizontal="justify" vertical="center" wrapText="1"/>
      <protection/>
    </xf>
    <xf numFmtId="0" fontId="8" fillId="0" borderId="0" xfId="58" applyFont="1" applyAlignment="1">
      <alignment horizontal="justify" vertical="center" wrapText="1"/>
      <protection/>
    </xf>
    <xf numFmtId="49" fontId="8" fillId="33" borderId="0" xfId="58" applyNumberFormat="1" applyFont="1" applyFill="1" applyAlignment="1">
      <alignment horizontal="left" vertical="top"/>
      <protection/>
    </xf>
    <xf numFmtId="49" fontId="8" fillId="0" borderId="0" xfId="58" applyNumberFormat="1" applyFont="1" applyAlignment="1">
      <alignment horizontal="left" vertical="top"/>
      <protection/>
    </xf>
    <xf numFmtId="4" fontId="7" fillId="5" borderId="0" xfId="58" applyNumberFormat="1" applyFont="1" applyFill="1" applyAlignment="1">
      <alignment horizontal="right" vertical="justify"/>
      <protection/>
    </xf>
    <xf numFmtId="2" fontId="7" fillId="5" borderId="0" xfId="58" applyNumberFormat="1" applyFont="1" applyFill="1" applyAlignment="1">
      <alignment horizontal="right" vertical="top"/>
      <protection/>
    </xf>
    <xf numFmtId="0" fontId="7" fillId="5" borderId="0" xfId="58" applyFont="1" applyFill="1" applyAlignment="1">
      <alignment horizontal="center" vertical="top"/>
      <protection/>
    </xf>
    <xf numFmtId="4" fontId="8" fillId="5" borderId="11" xfId="58" applyNumberFormat="1" applyFont="1" applyFill="1" applyBorder="1" applyAlignment="1">
      <alignment horizontal="right" vertical="justify"/>
      <protection/>
    </xf>
    <xf numFmtId="2" fontId="8" fillId="5" borderId="11" xfId="58" applyNumberFormat="1" applyFont="1" applyFill="1" applyBorder="1" applyAlignment="1">
      <alignment horizontal="right" vertical="top"/>
      <protection/>
    </xf>
    <xf numFmtId="0" fontId="8" fillId="5" borderId="11" xfId="58" applyFont="1" applyFill="1" applyBorder="1" applyAlignment="1">
      <alignment horizontal="center" vertical="top"/>
      <protection/>
    </xf>
    <xf numFmtId="49" fontId="8" fillId="5" borderId="0" xfId="58" applyNumberFormat="1" applyFont="1" applyFill="1" applyAlignment="1">
      <alignment horizontal="left" vertical="top"/>
      <protection/>
    </xf>
    <xf numFmtId="0" fontId="0" fillId="34" borderId="0" xfId="58" applyFill="1">
      <alignment/>
      <protection/>
    </xf>
    <xf numFmtId="0" fontId="7" fillId="33" borderId="0" xfId="58" applyFont="1" applyFill="1" applyAlignment="1">
      <alignment horizontal="justify" vertical="justify" wrapText="1"/>
      <protection/>
    </xf>
    <xf numFmtId="4" fontId="0" fillId="33" borderId="0" xfId="58" applyNumberFormat="1" applyFont="1" applyFill="1">
      <alignment/>
      <protection/>
    </xf>
    <xf numFmtId="0" fontId="0" fillId="33" borderId="0" xfId="58" applyFont="1" applyFill="1" applyAlignment="1">
      <alignment horizontal="justify" vertical="justify" wrapText="1"/>
      <protection/>
    </xf>
    <xf numFmtId="4" fontId="7" fillId="33" borderId="0" xfId="58" applyNumberFormat="1" applyFont="1" applyFill="1" applyAlignment="1">
      <alignment horizontal="right" vertical="justify"/>
      <protection/>
    </xf>
    <xf numFmtId="0" fontId="0" fillId="34" borderId="0" xfId="58" applyFont="1" applyFill="1">
      <alignment/>
      <protection/>
    </xf>
    <xf numFmtId="2" fontId="0" fillId="33" borderId="0" xfId="58" applyNumberFormat="1" applyFont="1" applyFill="1" applyAlignment="1">
      <alignment horizontal="right" vertical="top"/>
      <protection/>
    </xf>
    <xf numFmtId="0" fontId="0" fillId="33" borderId="0" xfId="58" applyFont="1" applyFill="1" applyAlignment="1">
      <alignment horizontal="center" vertical="top"/>
      <protection/>
    </xf>
    <xf numFmtId="2" fontId="7" fillId="33" borderId="0" xfId="58" applyNumberFormat="1" applyFont="1" applyFill="1" applyAlignment="1">
      <alignment horizontal="right"/>
      <protection/>
    </xf>
    <xf numFmtId="0" fontId="0" fillId="33" borderId="0" xfId="58" applyFont="1" applyFill="1" applyAlignment="1">
      <alignment horizontal="justify" vertical="top"/>
      <protection/>
    </xf>
    <xf numFmtId="0" fontId="0" fillId="33" borderId="0" xfId="58" applyFont="1" applyFill="1" applyAlignment="1">
      <alignment horizontal="justify" vertical="top"/>
      <protection/>
    </xf>
    <xf numFmtId="0" fontId="0" fillId="34" borderId="0" xfId="58" applyFont="1" applyFill="1" applyAlignment="1">
      <alignment vertical="top"/>
      <protection/>
    </xf>
    <xf numFmtId="0" fontId="0" fillId="33" borderId="0" xfId="58" applyFont="1" applyFill="1" applyAlignment="1">
      <alignment vertical="top"/>
      <protection/>
    </xf>
    <xf numFmtId="4" fontId="0" fillId="33" borderId="0" xfId="58" applyNumberFormat="1" applyFont="1" applyFill="1" applyAlignment="1">
      <alignment horizontal="right" vertical="top"/>
      <protection/>
    </xf>
    <xf numFmtId="0" fontId="0" fillId="33" borderId="0" xfId="58" applyFont="1" applyFill="1" applyAlignment="1">
      <alignment horizontal="justify" vertical="top" wrapText="1"/>
      <protection/>
    </xf>
    <xf numFmtId="0" fontId="0" fillId="34" borderId="0" xfId="58" applyFont="1" applyFill="1">
      <alignment/>
      <protection/>
    </xf>
    <xf numFmtId="0" fontId="0" fillId="33" borderId="0" xfId="58" applyFont="1" applyFill="1">
      <alignment/>
      <protection/>
    </xf>
    <xf numFmtId="2" fontId="7" fillId="33" borderId="0" xfId="58" applyNumberFormat="1" applyFont="1" applyFill="1" applyAlignment="1">
      <alignment horizontal="right" vertical="justify"/>
      <protection/>
    </xf>
    <xf numFmtId="0" fontId="7" fillId="33" borderId="0" xfId="58" applyFont="1" applyFill="1" applyAlignment="1">
      <alignment horizontal="center"/>
      <protection/>
    </xf>
    <xf numFmtId="0" fontId="1" fillId="33" borderId="0" xfId="58" applyFont="1" applyFill="1" applyAlignment="1">
      <alignment horizontal="justify" vertical="center" wrapText="1"/>
      <protection/>
    </xf>
    <xf numFmtId="0" fontId="0" fillId="5" borderId="0" xfId="58" applyFont="1" applyFill="1">
      <alignment/>
      <protection/>
    </xf>
    <xf numFmtId="2" fontId="7" fillId="5" borderId="0" xfId="58" applyNumberFormat="1" applyFont="1" applyFill="1" applyAlignment="1">
      <alignment horizontal="right" vertical="justify"/>
      <protection/>
    </xf>
    <xf numFmtId="0" fontId="1" fillId="5" borderId="0" xfId="58" applyFont="1" applyFill="1" applyAlignment="1">
      <alignment horizontal="justify" vertical="center" wrapText="1"/>
      <protection/>
    </xf>
    <xf numFmtId="49" fontId="1" fillId="5" borderId="0" xfId="58" applyNumberFormat="1" applyFont="1" applyFill="1" applyAlignment="1">
      <alignment horizontal="left" vertical="top"/>
      <protection/>
    </xf>
    <xf numFmtId="0" fontId="0" fillId="0" borderId="0" xfId="58" applyFont="1">
      <alignment/>
      <protection/>
    </xf>
    <xf numFmtId="2" fontId="7" fillId="0" borderId="0" xfId="58" applyNumberFormat="1" applyFont="1" applyAlignment="1">
      <alignment horizontal="right" vertical="justify"/>
      <protection/>
    </xf>
    <xf numFmtId="0" fontId="1" fillId="0" borderId="0" xfId="58" applyFont="1" applyAlignment="1">
      <alignment horizontal="justify" vertical="center" wrapText="1"/>
      <protection/>
    </xf>
    <xf numFmtId="0" fontId="7" fillId="7" borderId="0" xfId="58" applyFont="1" applyFill="1">
      <alignment/>
      <protection/>
    </xf>
    <xf numFmtId="4" fontId="7" fillId="7" borderId="0" xfId="58" applyNumberFormat="1" applyFont="1" applyFill="1" applyAlignment="1">
      <alignment horizontal="right"/>
      <protection/>
    </xf>
    <xf numFmtId="2" fontId="7" fillId="7" borderId="0" xfId="58" applyNumberFormat="1" applyFont="1" applyFill="1" applyAlignment="1">
      <alignment horizontal="right" vertical="justify"/>
      <protection/>
    </xf>
    <xf numFmtId="0" fontId="7" fillId="7" borderId="0" xfId="58" applyFont="1" applyFill="1" applyAlignment="1">
      <alignment horizontal="center"/>
      <protection/>
    </xf>
    <xf numFmtId="0" fontId="1" fillId="7" borderId="0" xfId="58" applyFont="1" applyFill="1" applyAlignment="1">
      <alignment horizontal="justify" vertical="center" wrapText="1"/>
      <protection/>
    </xf>
    <xf numFmtId="49" fontId="1" fillId="7" borderId="0" xfId="58" applyNumberFormat="1" applyFont="1" applyFill="1" applyAlignment="1">
      <alignment horizontal="left" vertical="top"/>
      <protection/>
    </xf>
    <xf numFmtId="0" fontId="96" fillId="6" borderId="0" xfId="58" applyFont="1" applyFill="1">
      <alignment/>
      <protection/>
    </xf>
    <xf numFmtId="4" fontId="96" fillId="6" borderId="0" xfId="58" applyNumberFormat="1" applyFont="1" applyFill="1" applyBorder="1" applyAlignment="1">
      <alignment horizontal="right" vertical="justify"/>
      <protection/>
    </xf>
    <xf numFmtId="0" fontId="96" fillId="6" borderId="0" xfId="58" applyFont="1" applyFill="1" applyBorder="1">
      <alignment/>
      <protection/>
    </xf>
    <xf numFmtId="0" fontId="1" fillId="6" borderId="0" xfId="58" applyFont="1" applyFill="1" applyBorder="1" applyAlignment="1">
      <alignment horizontal="justify" vertical="center"/>
      <protection/>
    </xf>
    <xf numFmtId="49" fontId="1" fillId="6" borderId="0" xfId="58" applyNumberFormat="1" applyFont="1" applyFill="1" applyAlignment="1">
      <alignment horizontal="left" vertical="top"/>
      <protection/>
    </xf>
    <xf numFmtId="0" fontId="0" fillId="0" borderId="0" xfId="58" applyFont="1" applyAlignment="1">
      <alignment vertical="top"/>
      <protection/>
    </xf>
    <xf numFmtId="4" fontId="1" fillId="0" borderId="0" xfId="58" applyNumberFormat="1" applyFont="1" applyBorder="1" applyAlignment="1">
      <alignment horizontal="center" vertical="center" wrapText="1"/>
      <protection/>
    </xf>
    <xf numFmtId="2" fontId="1" fillId="0" borderId="0" xfId="58" applyNumberFormat="1" applyFont="1" applyBorder="1" applyAlignment="1">
      <alignment horizontal="right" vertical="center" wrapText="1"/>
      <protection/>
    </xf>
    <xf numFmtId="0" fontId="1" fillId="0" borderId="0" xfId="58" applyFont="1" applyBorder="1" applyAlignment="1">
      <alignment horizontal="center" vertical="center" wrapText="1"/>
      <protection/>
    </xf>
    <xf numFmtId="49" fontId="1" fillId="0" borderId="0" xfId="58" applyNumberFormat="1" applyFont="1" applyBorder="1" applyAlignment="1">
      <alignment horizontal="center" vertical="center" wrapText="1"/>
      <protection/>
    </xf>
    <xf numFmtId="49" fontId="1" fillId="0" borderId="0" xfId="58" applyNumberFormat="1" applyFont="1" applyBorder="1" applyAlignment="1">
      <alignment horizontal="left" vertical="top" wrapText="1"/>
      <protection/>
    </xf>
    <xf numFmtId="4" fontId="1" fillId="0" borderId="10" xfId="58" applyNumberFormat="1" applyFont="1" applyBorder="1" applyAlignment="1">
      <alignment horizontal="center" vertical="center" wrapText="1"/>
      <protection/>
    </xf>
    <xf numFmtId="2" fontId="1" fillId="0" borderId="10" xfId="58" applyNumberFormat="1" applyFont="1" applyBorder="1" applyAlignment="1">
      <alignment horizontal="right" vertical="center" wrapText="1"/>
      <protection/>
    </xf>
    <xf numFmtId="0" fontId="1" fillId="0" borderId="10" xfId="58" applyFont="1" applyBorder="1" applyAlignment="1">
      <alignment horizontal="center" vertical="center" wrapText="1"/>
      <protection/>
    </xf>
    <xf numFmtId="49" fontId="1" fillId="0" borderId="10" xfId="58" applyNumberFormat="1" applyFont="1" applyBorder="1" applyAlignment="1">
      <alignment horizontal="center" vertical="center" wrapText="1"/>
      <protection/>
    </xf>
    <xf numFmtId="49" fontId="1" fillId="0" borderId="10" xfId="58" applyNumberFormat="1" applyFont="1" applyBorder="1" applyAlignment="1">
      <alignment horizontal="left" vertical="top" wrapText="1"/>
      <protection/>
    </xf>
    <xf numFmtId="0" fontId="96" fillId="0" borderId="0" xfId="58" applyFont="1" applyAlignment="1">
      <alignment vertical="top"/>
      <protection/>
    </xf>
    <xf numFmtId="4" fontId="96" fillId="0" borderId="0" xfId="58" applyNumberFormat="1" applyFont="1" applyAlignment="1">
      <alignment horizontal="right" vertical="top" wrapText="1"/>
      <protection/>
    </xf>
    <xf numFmtId="2" fontId="99" fillId="0" borderId="0" xfId="58" applyNumberFormat="1" applyFont="1" applyAlignment="1">
      <alignment horizontal="right" vertical="top" wrapText="1"/>
      <protection/>
    </xf>
    <xf numFmtId="0" fontId="97" fillId="0" borderId="0" xfId="58" applyFont="1" applyAlignment="1">
      <alignment horizontal="center" vertical="top" wrapText="1"/>
      <protection/>
    </xf>
    <xf numFmtId="0" fontId="96" fillId="0" borderId="0" xfId="58" applyFont="1" applyAlignment="1">
      <alignment vertical="top" wrapText="1"/>
      <protection/>
    </xf>
    <xf numFmtId="49" fontId="97" fillId="0" borderId="0" xfId="58" applyNumberFormat="1" applyFont="1" applyAlignment="1">
      <alignment horizontal="left" vertical="top" wrapText="1"/>
      <protection/>
    </xf>
    <xf numFmtId="0" fontId="4" fillId="0" borderId="0" xfId="58" applyFont="1" applyFill="1" applyAlignment="1">
      <alignment horizontal="center" vertical="top" wrapText="1"/>
      <protection/>
    </xf>
    <xf numFmtId="4" fontId="99" fillId="0" borderId="0" xfId="58" applyNumberFormat="1" applyFont="1" applyAlignment="1">
      <alignment horizontal="center" vertical="center" wrapText="1"/>
      <protection/>
    </xf>
    <xf numFmtId="49" fontId="1" fillId="0" borderId="0" xfId="0" applyNumberFormat="1" applyFont="1" applyAlignment="1">
      <alignment horizontal="left" vertical="top" wrapText="1"/>
    </xf>
    <xf numFmtId="0" fontId="0" fillId="0" borderId="0" xfId="0" applyFont="1" applyAlignment="1">
      <alignment vertical="top" wrapText="1"/>
    </xf>
    <xf numFmtId="0" fontId="1" fillId="0" borderId="0" xfId="0" applyFont="1" applyAlignment="1">
      <alignment horizontal="center" vertical="top" wrapText="1"/>
    </xf>
    <xf numFmtId="4" fontId="4" fillId="0" borderId="0" xfId="0" applyNumberFormat="1" applyFont="1" applyAlignment="1">
      <alignment horizontal="center" vertical="center" wrapText="1"/>
    </xf>
    <xf numFmtId="0" fontId="21" fillId="0" borderId="0" xfId="0" applyFont="1" applyAlignment="1">
      <alignment horizontal="center" vertical="top" wrapText="1"/>
    </xf>
    <xf numFmtId="0" fontId="0" fillId="0" borderId="0" xfId="0" applyFont="1" applyAlignment="1">
      <alignment vertical="top" wrapText="1"/>
    </xf>
    <xf numFmtId="2" fontId="4" fillId="0" borderId="0" xfId="0" applyNumberFormat="1" applyFont="1" applyAlignment="1">
      <alignment horizontal="right" vertical="top" wrapText="1"/>
    </xf>
    <xf numFmtId="4" fontId="0" fillId="0" borderId="0" xfId="0" applyNumberFormat="1" applyFont="1" applyAlignment="1">
      <alignment horizontal="right" vertical="top" wrapText="1"/>
    </xf>
    <xf numFmtId="49" fontId="1" fillId="0" borderId="10"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2" fontId="1" fillId="0" borderId="10" xfId="0" applyNumberFormat="1" applyFont="1" applyBorder="1" applyAlignment="1">
      <alignment horizontal="right" vertical="center" wrapText="1"/>
    </xf>
    <xf numFmtId="0" fontId="1" fillId="0" borderId="0" xfId="0" applyFont="1" applyAlignment="1">
      <alignment horizontal="justify" vertical="top" wrapText="1"/>
    </xf>
    <xf numFmtId="4" fontId="0" fillId="0" borderId="0" xfId="0" applyNumberFormat="1" applyFont="1" applyAlignment="1">
      <alignment horizontal="right" vertical="justify"/>
    </xf>
    <xf numFmtId="0" fontId="0" fillId="0" borderId="0" xfId="0" applyFont="1" applyAlignment="1">
      <alignment horizontal="justify" vertical="top" wrapText="1"/>
    </xf>
    <xf numFmtId="0" fontId="16" fillId="0" borderId="0" xfId="0" applyFont="1" applyAlignment="1">
      <alignment horizontal="center" vertical="top"/>
    </xf>
    <xf numFmtId="2" fontId="16" fillId="0" borderId="0" xfId="0" applyNumberFormat="1" applyFont="1" applyAlignment="1">
      <alignment horizontal="right" vertical="top"/>
    </xf>
    <xf numFmtId="0" fontId="0" fillId="0" borderId="0" xfId="0" applyFont="1" applyAlignment="1">
      <alignment vertical="top"/>
    </xf>
    <xf numFmtId="0" fontId="0" fillId="0" borderId="0" xfId="0" applyFont="1" applyAlignment="1">
      <alignment/>
    </xf>
    <xf numFmtId="0" fontId="0" fillId="0" borderId="0" xfId="0" applyFont="1" applyAlignment="1">
      <alignment vertical="top"/>
    </xf>
    <xf numFmtId="49" fontId="0" fillId="0" borderId="0" xfId="0" applyNumberFormat="1" applyFont="1" applyAlignment="1">
      <alignment horizontal="left" vertical="center"/>
    </xf>
    <xf numFmtId="0" fontId="0" fillId="0" borderId="0" xfId="0" applyFont="1" applyAlignment="1">
      <alignment vertical="center" wrapText="1"/>
    </xf>
    <xf numFmtId="0" fontId="0" fillId="0" borderId="0" xfId="0" applyFont="1" applyAlignment="1">
      <alignment horizontal="center" vertical="center"/>
    </xf>
    <xf numFmtId="2" fontId="0" fillId="0" borderId="0" xfId="0" applyNumberFormat="1" applyFont="1" applyAlignment="1">
      <alignment horizontal="right" vertical="center"/>
    </xf>
    <xf numFmtId="0" fontId="0" fillId="0" borderId="0" xfId="0" applyFont="1" applyAlignment="1">
      <alignment vertical="center"/>
    </xf>
    <xf numFmtId="0" fontId="0" fillId="0" borderId="0" xfId="0" applyFont="1" applyFill="1" applyAlignment="1">
      <alignment vertical="center" wrapText="1"/>
    </xf>
    <xf numFmtId="0" fontId="1" fillId="0" borderId="11" xfId="0" applyFont="1" applyBorder="1" applyAlignment="1">
      <alignment horizontal="justify" vertical="top" wrapText="1"/>
    </xf>
    <xf numFmtId="0" fontId="0" fillId="0" borderId="11" xfId="0" applyFont="1" applyBorder="1" applyAlignment="1">
      <alignment horizontal="center"/>
    </xf>
    <xf numFmtId="2" fontId="0" fillId="0" borderId="11" xfId="0" applyNumberFormat="1" applyFont="1" applyBorder="1" applyAlignment="1">
      <alignment horizontal="right"/>
    </xf>
    <xf numFmtId="0" fontId="0" fillId="0" borderId="11" xfId="0" applyFont="1" applyBorder="1" applyAlignment="1">
      <alignment/>
    </xf>
    <xf numFmtId="0" fontId="1" fillId="0" borderId="0" xfId="0" applyFont="1" applyAlignment="1">
      <alignment vertical="top" wrapText="1"/>
    </xf>
    <xf numFmtId="0" fontId="96" fillId="0" borderId="0" xfId="0" applyFont="1" applyAlignment="1">
      <alignment horizontal="center"/>
    </xf>
    <xf numFmtId="2" fontId="96" fillId="0" borderId="0" xfId="0" applyNumberFormat="1" applyFont="1" applyAlignment="1">
      <alignment horizontal="right"/>
    </xf>
    <xf numFmtId="4" fontId="96" fillId="0" borderId="0" xfId="0" applyNumberFormat="1" applyFont="1" applyAlignment="1">
      <alignment horizontal="right"/>
    </xf>
    <xf numFmtId="0" fontId="96" fillId="0" borderId="0" xfId="0" applyFont="1" applyAlignment="1">
      <alignment/>
    </xf>
    <xf numFmtId="49" fontId="100" fillId="0" borderId="0" xfId="0" applyNumberFormat="1" applyFont="1" applyAlignment="1">
      <alignment horizontal="left" vertical="top"/>
    </xf>
    <xf numFmtId="2" fontId="0" fillId="0" borderId="0" xfId="0" applyNumberFormat="1" applyFont="1" applyAlignment="1">
      <alignment horizontal="right"/>
    </xf>
    <xf numFmtId="2" fontId="0" fillId="0" borderId="0" xfId="0" applyNumberFormat="1" applyFont="1" applyFill="1" applyAlignment="1">
      <alignment horizontal="right"/>
    </xf>
    <xf numFmtId="49" fontId="0" fillId="0" borderId="0" xfId="0" applyNumberFormat="1" applyFont="1" applyAlignment="1">
      <alignment horizontal="left" vertical="top"/>
    </xf>
    <xf numFmtId="49" fontId="0" fillId="0" borderId="0" xfId="0" applyNumberFormat="1" applyFont="1" applyAlignment="1">
      <alignment horizontal="justify" vertical="top" wrapText="1"/>
    </xf>
    <xf numFmtId="2" fontId="96" fillId="0" borderId="0" xfId="0" applyNumberFormat="1" applyFont="1" applyAlignment="1">
      <alignment horizontal="right" vertical="top"/>
    </xf>
    <xf numFmtId="4" fontId="96" fillId="0" borderId="0" xfId="0" applyNumberFormat="1" applyFont="1" applyAlignment="1">
      <alignment horizontal="right" vertical="justify"/>
    </xf>
    <xf numFmtId="0" fontId="0" fillId="0" borderId="0" xfId="0" applyFont="1" applyFill="1" applyAlignment="1">
      <alignment horizontal="justify" vertical="top" wrapText="1"/>
    </xf>
    <xf numFmtId="0" fontId="0" fillId="0" borderId="0" xfId="0" applyFont="1" applyFill="1" applyAlignment="1">
      <alignment vertical="top"/>
    </xf>
    <xf numFmtId="2" fontId="96" fillId="0" borderId="0" xfId="0" applyNumberFormat="1" applyFont="1" applyFill="1" applyAlignment="1">
      <alignment horizontal="left" vertical="top"/>
    </xf>
    <xf numFmtId="0" fontId="0" fillId="0" borderId="0" xfId="0" applyFont="1" applyFill="1" applyAlignment="1">
      <alignment horizontal="center" vertical="top"/>
    </xf>
    <xf numFmtId="2" fontId="0" fillId="0" borderId="0" xfId="0" applyNumberFormat="1" applyFont="1" applyFill="1" applyAlignment="1">
      <alignment horizontal="right" vertical="top"/>
    </xf>
    <xf numFmtId="2" fontId="0" fillId="0" borderId="0" xfId="0" applyNumberFormat="1" applyFont="1" applyAlignment="1">
      <alignment horizontal="right" vertical="top"/>
    </xf>
    <xf numFmtId="2" fontId="0" fillId="0" borderId="0" xfId="0" applyNumberFormat="1" applyFont="1" applyFill="1" applyAlignment="1">
      <alignment horizontal="right"/>
    </xf>
    <xf numFmtId="0" fontId="96" fillId="0" borderId="0" xfId="0" applyFont="1" applyAlignment="1">
      <alignment horizontal="center" vertical="top"/>
    </xf>
    <xf numFmtId="2" fontId="0" fillId="0" borderId="0" xfId="0" applyNumberFormat="1" applyFont="1" applyFill="1" applyAlignment="1">
      <alignment horizontal="right" vertical="top"/>
    </xf>
    <xf numFmtId="0" fontId="0" fillId="0" borderId="0" xfId="0" applyFont="1" applyFill="1" applyAlignment="1">
      <alignment horizontal="center"/>
    </xf>
    <xf numFmtId="0" fontId="0" fillId="0" borderId="0" xfId="0" applyFont="1" applyAlignment="1">
      <alignment wrapText="1"/>
    </xf>
    <xf numFmtId="0" fontId="23" fillId="0" borderId="0" xfId="0" applyFont="1" applyAlignment="1">
      <alignment horizontal="justify" vertical="top" wrapText="1"/>
    </xf>
    <xf numFmtId="0" fontId="23" fillId="0" borderId="0" xfId="0" applyFont="1" applyAlignment="1">
      <alignment vertical="top" wrapText="1"/>
    </xf>
    <xf numFmtId="0" fontId="0" fillId="0" borderId="0" xfId="0" applyFont="1" applyAlignment="1">
      <alignment horizontal="justify" vertical="top" wrapText="1"/>
    </xf>
    <xf numFmtId="0" fontId="96" fillId="0" borderId="0" xfId="0" applyFont="1" applyAlignment="1">
      <alignment horizontal="justify" vertical="top" wrapText="1"/>
    </xf>
    <xf numFmtId="0" fontId="97" fillId="0" borderId="0" xfId="0" applyFont="1" applyAlignment="1">
      <alignment horizontal="justify" vertical="top" wrapText="1"/>
    </xf>
    <xf numFmtId="4" fontId="96" fillId="0" borderId="0" xfId="0" applyNumberFormat="1" applyFont="1" applyAlignment="1">
      <alignment horizontal="right" vertical="justify"/>
    </xf>
    <xf numFmtId="0" fontId="16" fillId="0" borderId="0" xfId="0" applyFont="1" applyFill="1" applyAlignment="1">
      <alignment horizontal="justify" vertical="top" wrapText="1"/>
    </xf>
    <xf numFmtId="0" fontId="96" fillId="0" borderId="0" xfId="0" applyFont="1" applyAlignment="1">
      <alignment vertical="top" wrapText="1"/>
    </xf>
    <xf numFmtId="49" fontId="0" fillId="0" borderId="0" xfId="0" applyNumberFormat="1" applyFont="1" applyFill="1" applyAlignment="1">
      <alignment horizontal="left" vertical="top"/>
    </xf>
    <xf numFmtId="0" fontId="0" fillId="0" borderId="0" xfId="0" applyFont="1" applyFill="1" applyAlignment="1">
      <alignment horizontal="justify" vertical="top" wrapText="1"/>
    </xf>
    <xf numFmtId="4" fontId="0" fillId="0" borderId="0" xfId="0" applyNumberFormat="1" applyFont="1" applyFill="1" applyAlignment="1">
      <alignment horizontal="right" vertical="justify"/>
    </xf>
    <xf numFmtId="0" fontId="96" fillId="0" borderId="0" xfId="0" applyFont="1" applyAlignment="1">
      <alignment vertical="top"/>
    </xf>
    <xf numFmtId="0" fontId="0" fillId="0" borderId="0" xfId="0" applyFont="1" applyFill="1" applyAlignment="1">
      <alignment vertical="top" wrapText="1"/>
    </xf>
    <xf numFmtId="0" fontId="1" fillId="0" borderId="0" xfId="0" applyFont="1" applyBorder="1" applyAlignment="1">
      <alignment horizontal="justify" vertical="top" wrapText="1"/>
    </xf>
    <xf numFmtId="0" fontId="0" fillId="0" borderId="0" xfId="0" applyFont="1" applyBorder="1" applyAlignment="1">
      <alignment/>
    </xf>
    <xf numFmtId="0" fontId="1" fillId="0" borderId="0" xfId="0" applyFont="1" applyFill="1" applyBorder="1" applyAlignment="1">
      <alignment horizontal="justify" vertical="top" wrapText="1"/>
    </xf>
    <xf numFmtId="0" fontId="0" fillId="0" borderId="0" xfId="0" applyFont="1" applyFill="1" applyBorder="1" applyAlignment="1">
      <alignment horizontal="center"/>
    </xf>
    <xf numFmtId="2" fontId="0" fillId="0" borderId="0" xfId="0" applyNumberFormat="1" applyFont="1" applyFill="1" applyBorder="1" applyAlignment="1">
      <alignment horizontal="right"/>
    </xf>
    <xf numFmtId="0" fontId="0" fillId="0" borderId="0" xfId="0" applyFont="1" applyFill="1" applyBorder="1" applyAlignment="1">
      <alignment/>
    </xf>
    <xf numFmtId="0" fontId="1" fillId="0" borderId="0" xfId="0" applyFont="1" applyAlignment="1">
      <alignment/>
    </xf>
    <xf numFmtId="0" fontId="96" fillId="0" borderId="0" xfId="0" applyFont="1" applyBorder="1" applyAlignment="1">
      <alignment horizontal="center"/>
    </xf>
    <xf numFmtId="2" fontId="96" fillId="0" borderId="0" xfId="0" applyNumberFormat="1" applyFont="1" applyBorder="1" applyAlignment="1">
      <alignment horizontal="right"/>
    </xf>
    <xf numFmtId="0" fontId="0" fillId="0" borderId="0" xfId="0" applyFont="1" applyAlignment="1">
      <alignment wrapText="1"/>
    </xf>
    <xf numFmtId="4" fontId="0" fillId="0" borderId="0" xfId="0" applyNumberFormat="1" applyFont="1" applyAlignment="1">
      <alignment horizontal="right"/>
    </xf>
    <xf numFmtId="0" fontId="96" fillId="0" borderId="0" xfId="0" applyFont="1" applyAlignment="1">
      <alignment wrapText="1"/>
    </xf>
    <xf numFmtId="0" fontId="96" fillId="0" borderId="0" xfId="0" applyFont="1" applyAlignment="1">
      <alignment horizontal="left" vertical="center" wrapText="1"/>
    </xf>
    <xf numFmtId="0" fontId="0" fillId="0" borderId="0" xfId="0" applyFont="1" applyAlignment="1">
      <alignment horizontal="justify" vertical="top"/>
    </xf>
    <xf numFmtId="0" fontId="0" fillId="0" borderId="0" xfId="0" applyFont="1" applyAlignment="1">
      <alignment horizontal="justify" vertical="justify" wrapText="1"/>
    </xf>
    <xf numFmtId="0" fontId="96" fillId="0" borderId="0" xfId="0" applyFont="1" applyAlignment="1">
      <alignment horizontal="justify" vertical="justify" wrapText="1"/>
    </xf>
    <xf numFmtId="0" fontId="0" fillId="0" borderId="0" xfId="0" applyFont="1" applyAlignment="1">
      <alignment horizontal="left" vertical="center" wrapText="1"/>
    </xf>
    <xf numFmtId="0" fontId="0" fillId="0" borderId="0" xfId="0" applyFont="1" applyAlignment="1">
      <alignment horizontal="center" vertical="center" wrapText="1"/>
    </xf>
    <xf numFmtId="2" fontId="96" fillId="0" borderId="0" xfId="0" applyNumberFormat="1" applyFont="1" applyAlignment="1">
      <alignment horizontal="center"/>
    </xf>
    <xf numFmtId="2" fontId="96" fillId="0" borderId="0" xfId="0" applyNumberFormat="1" applyFont="1" applyAlignment="1">
      <alignment/>
    </xf>
    <xf numFmtId="49" fontId="16" fillId="0" borderId="0" xfId="0" applyNumberFormat="1" applyFont="1" applyAlignment="1">
      <alignment horizontal="left" vertical="top"/>
    </xf>
    <xf numFmtId="0" fontId="16" fillId="0" borderId="0" xfId="0" applyFont="1" applyAlignment="1">
      <alignment horizontal="justify" vertical="top" wrapText="1"/>
    </xf>
    <xf numFmtId="2" fontId="101" fillId="0" borderId="0" xfId="0" applyNumberFormat="1" applyFont="1" applyAlignment="1">
      <alignment horizontal="center"/>
    </xf>
    <xf numFmtId="2" fontId="101" fillId="0" borderId="0" xfId="0" applyNumberFormat="1" applyFont="1" applyAlignment="1">
      <alignment/>
    </xf>
    <xf numFmtId="4" fontId="101" fillId="0" borderId="0" xfId="0" applyNumberFormat="1" applyFont="1" applyAlignment="1">
      <alignment horizontal="right"/>
    </xf>
    <xf numFmtId="49" fontId="0" fillId="0" borderId="0" xfId="0" applyNumberFormat="1" applyFont="1" applyAlignment="1">
      <alignment horizontal="justify" vertical="top"/>
    </xf>
    <xf numFmtId="49" fontId="0" fillId="0" borderId="0" xfId="0" applyNumberFormat="1" applyFont="1" applyAlignment="1">
      <alignment horizontal="justify" vertical="top" wrapText="1"/>
    </xf>
    <xf numFmtId="0" fontId="101" fillId="0" borderId="0" xfId="0" applyFont="1" applyAlignment="1">
      <alignment horizontal="justify" vertical="justify"/>
    </xf>
    <xf numFmtId="0" fontId="101" fillId="0" borderId="0" xfId="0" applyFont="1" applyAlignment="1">
      <alignment horizontal="center"/>
    </xf>
    <xf numFmtId="2" fontId="101" fillId="0" borderId="0" xfId="0" applyNumberFormat="1" applyFont="1" applyAlignment="1">
      <alignment horizontal="right"/>
    </xf>
    <xf numFmtId="0" fontId="16" fillId="0" borderId="0" xfId="0" applyFont="1" applyAlignment="1">
      <alignment horizontal="center"/>
    </xf>
    <xf numFmtId="2" fontId="16" fillId="0" borderId="0" xfId="0" applyNumberFormat="1" applyFont="1" applyAlignment="1">
      <alignment horizontal="right"/>
    </xf>
    <xf numFmtId="4" fontId="16" fillId="0" borderId="0" xfId="0" applyNumberFormat="1" applyFont="1" applyAlignment="1">
      <alignment/>
    </xf>
    <xf numFmtId="49" fontId="4" fillId="0" borderId="0" xfId="0" applyNumberFormat="1" applyFont="1" applyAlignment="1">
      <alignment horizontal="left" vertical="top"/>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vertical="center"/>
    </xf>
    <xf numFmtId="0" fontId="1" fillId="0" borderId="0" xfId="0" applyFont="1" applyAlignment="1">
      <alignment horizontal="justify" vertical="justify" wrapText="1"/>
    </xf>
    <xf numFmtId="49" fontId="1" fillId="0" borderId="0" xfId="0" applyNumberFormat="1" applyFont="1" applyAlignment="1">
      <alignment horizontal="justify" vertical="justify" wrapText="1"/>
    </xf>
    <xf numFmtId="2" fontId="0" fillId="0" borderId="0" xfId="0" applyNumberFormat="1" applyFont="1" applyAlignment="1">
      <alignment horizontal="center"/>
    </xf>
    <xf numFmtId="0" fontId="0" fillId="0" borderId="0" xfId="0" applyFont="1" applyFill="1" applyAlignment="1">
      <alignment horizontal="justify" vertical="justify"/>
    </xf>
    <xf numFmtId="0" fontId="0" fillId="0" borderId="0" xfId="0" applyFont="1" applyAlignment="1">
      <alignment horizontal="center"/>
    </xf>
    <xf numFmtId="4" fontId="0" fillId="0" borderId="0" xfId="0" applyNumberFormat="1" applyFont="1" applyAlignment="1">
      <alignment horizontal="right" vertical="justify"/>
    </xf>
    <xf numFmtId="0" fontId="0" fillId="0" borderId="0" xfId="0" applyFont="1" applyAlignment="1">
      <alignment horizontal="justify" vertical="top"/>
    </xf>
    <xf numFmtId="0" fontId="0" fillId="0" borderId="0" xfId="0" applyFont="1" applyAlignment="1">
      <alignment horizontal="center" vertical="top"/>
    </xf>
    <xf numFmtId="4" fontId="0" fillId="0" borderId="0" xfId="0" applyNumberFormat="1" applyFont="1" applyAlignment="1">
      <alignment horizontal="right" vertical="top"/>
    </xf>
    <xf numFmtId="0" fontId="0" fillId="0" borderId="0" xfId="0" applyFont="1" applyFill="1" applyAlignment="1">
      <alignment/>
    </xf>
    <xf numFmtId="0" fontId="0" fillId="0" borderId="0" xfId="0" applyFont="1" applyAlignment="1">
      <alignment horizontal="justify"/>
    </xf>
    <xf numFmtId="0" fontId="16" fillId="0" borderId="0" xfId="0" applyFont="1" applyAlignment="1">
      <alignment horizontal="justify"/>
    </xf>
    <xf numFmtId="0" fontId="24" fillId="0" borderId="0" xfId="0" applyFont="1" applyAlignment="1">
      <alignment horizontal="justify"/>
    </xf>
    <xf numFmtId="0" fontId="0" fillId="0" borderId="0" xfId="0" applyFont="1" applyFill="1" applyAlignment="1">
      <alignment horizontal="justify"/>
    </xf>
    <xf numFmtId="0" fontId="96" fillId="0" borderId="0" xfId="0" applyFont="1" applyAlignment="1">
      <alignment vertical="top"/>
    </xf>
    <xf numFmtId="0" fontId="96" fillId="0" borderId="0" xfId="0" applyFont="1" applyAlignment="1">
      <alignment vertical="top" wrapText="1"/>
    </xf>
    <xf numFmtId="0" fontId="0" fillId="0" borderId="0" xfId="0" applyFont="1" applyAlignment="1">
      <alignment/>
    </xf>
    <xf numFmtId="4" fontId="1" fillId="0" borderId="0" xfId="0" applyNumberFormat="1" applyFont="1" applyAlignment="1">
      <alignment vertical="center"/>
    </xf>
    <xf numFmtId="0" fontId="1" fillId="0" borderId="11" xfId="0" applyFont="1" applyBorder="1" applyAlignment="1">
      <alignment horizontal="left" vertical="center"/>
    </xf>
    <xf numFmtId="2" fontId="96" fillId="0" borderId="11" xfId="0" applyNumberFormat="1" applyFont="1" applyBorder="1" applyAlignment="1">
      <alignment horizontal="right"/>
    </xf>
    <xf numFmtId="4" fontId="96" fillId="0" borderId="11" xfId="0" applyNumberFormat="1" applyFont="1" applyBorder="1" applyAlignment="1">
      <alignment horizontal="right" vertical="justify"/>
    </xf>
    <xf numFmtId="0" fontId="0" fillId="0" borderId="0" xfId="0" applyFont="1" applyBorder="1" applyAlignment="1">
      <alignment horizontal="justify" vertical="top" wrapText="1"/>
    </xf>
    <xf numFmtId="2" fontId="0" fillId="0" borderId="0" xfId="52" applyNumberFormat="1" applyFont="1" applyAlignment="1">
      <alignment horizontal="center"/>
      <protection/>
    </xf>
    <xf numFmtId="0" fontId="1" fillId="0" borderId="0" xfId="0" applyFont="1" applyBorder="1" applyAlignment="1">
      <alignment horizontal="justify" vertical="top" wrapText="1"/>
    </xf>
    <xf numFmtId="0" fontId="96" fillId="0" borderId="0" xfId="52" applyFont="1" applyAlignment="1">
      <alignment horizontal="left" vertical="top"/>
      <protection/>
    </xf>
    <xf numFmtId="0" fontId="0" fillId="0" borderId="0" xfId="52" applyFont="1" applyAlignment="1">
      <alignment horizontal="justify" vertical="top" wrapText="1"/>
      <protection/>
    </xf>
    <xf numFmtId="2" fontId="96" fillId="0" borderId="0" xfId="52" applyNumberFormat="1" applyFont="1" applyAlignment="1">
      <alignment horizontal="center"/>
      <protection/>
    </xf>
    <xf numFmtId="174" fontId="96" fillId="0" borderId="0" xfId="52" applyNumberFormat="1" applyFont="1">
      <alignment/>
      <protection/>
    </xf>
    <xf numFmtId="0" fontId="0" fillId="0" borderId="0" xfId="52" applyFont="1" applyAlignment="1">
      <alignment horizontal="justify" vertical="top" wrapText="1"/>
      <protection/>
    </xf>
    <xf numFmtId="0" fontId="102" fillId="0" borderId="0" xfId="0" applyFont="1" applyAlignment="1">
      <alignment horizontal="left" vertical="center" wrapText="1"/>
    </xf>
    <xf numFmtId="4" fontId="96" fillId="0" borderId="0" xfId="0" applyNumberFormat="1" applyFont="1" applyAlignment="1">
      <alignment/>
    </xf>
    <xf numFmtId="49" fontId="96" fillId="0" borderId="0" xfId="0" applyNumberFormat="1" applyFont="1" applyAlignment="1">
      <alignment horizontal="left" vertical="top"/>
    </xf>
    <xf numFmtId="49" fontId="0" fillId="0" borderId="0" xfId="0" applyNumberFormat="1" applyFont="1" applyAlignment="1">
      <alignment horizontal="center"/>
    </xf>
    <xf numFmtId="0" fontId="1" fillId="0" borderId="11" xfId="0" applyFont="1" applyBorder="1" applyAlignment="1">
      <alignment horizontal="justify" vertical="top" wrapText="1"/>
    </xf>
    <xf numFmtId="2" fontId="96" fillId="0" borderId="11" xfId="0" applyNumberFormat="1" applyFont="1" applyBorder="1" applyAlignment="1">
      <alignment horizontal="center"/>
    </xf>
    <xf numFmtId="2" fontId="96" fillId="0" borderId="11" xfId="0" applyNumberFormat="1" applyFont="1" applyBorder="1" applyAlignment="1">
      <alignment/>
    </xf>
    <xf numFmtId="4" fontId="96" fillId="0" borderId="11" xfId="0" applyNumberFormat="1" applyFont="1" applyBorder="1" applyAlignment="1">
      <alignment horizontal="right" vertical="justify"/>
    </xf>
    <xf numFmtId="49" fontId="97" fillId="0" borderId="0" xfId="0" applyNumberFormat="1" applyFont="1" applyAlignment="1">
      <alignment horizontal="left" vertical="top"/>
    </xf>
    <xf numFmtId="0" fontId="96" fillId="0" borderId="0" xfId="0" applyFont="1" applyAlignment="1">
      <alignment horizontal="justify" vertical="top" wrapText="1"/>
    </xf>
    <xf numFmtId="49" fontId="1" fillId="0" borderId="0" xfId="0" applyNumberFormat="1" applyFont="1" applyAlignment="1">
      <alignment horizontal="left" vertical="top"/>
    </xf>
    <xf numFmtId="0" fontId="23" fillId="0" borderId="0" xfId="0" applyFont="1" applyFill="1" applyAlignment="1">
      <alignment horizontal="justify" vertical="top" wrapText="1"/>
    </xf>
    <xf numFmtId="0" fontId="100" fillId="0" borderId="0" xfId="0" applyFont="1" applyAlignment="1">
      <alignment horizontal="justify" vertical="top" wrapText="1"/>
    </xf>
    <xf numFmtId="49" fontId="96" fillId="0" borderId="0" xfId="0" applyNumberFormat="1" applyFont="1" applyAlignment="1">
      <alignment horizontal="justify" vertical="top" wrapText="1"/>
    </xf>
    <xf numFmtId="49" fontId="0" fillId="0" borderId="0" xfId="0" applyNumberFormat="1" applyFont="1" applyBorder="1" applyAlignment="1">
      <alignment horizontal="left" vertical="top"/>
    </xf>
    <xf numFmtId="0" fontId="0" fillId="0" borderId="0" xfId="0" applyFont="1" applyBorder="1" applyAlignment="1">
      <alignment horizontal="justify" vertical="top" wrapText="1"/>
    </xf>
    <xf numFmtId="0" fontId="96" fillId="0" borderId="0" xfId="0" applyFont="1" applyBorder="1" applyAlignment="1">
      <alignment horizontal="center" vertical="top"/>
    </xf>
    <xf numFmtId="2" fontId="96" fillId="0" borderId="0" xfId="0" applyNumberFormat="1" applyFont="1" applyBorder="1" applyAlignment="1">
      <alignment horizontal="right" vertical="top"/>
    </xf>
    <xf numFmtId="4" fontId="96" fillId="0" borderId="0" xfId="0" applyNumberFormat="1" applyFont="1" applyBorder="1" applyAlignment="1">
      <alignment horizontal="right"/>
    </xf>
    <xf numFmtId="49" fontId="0" fillId="33" borderId="0" xfId="0" applyNumberFormat="1" applyFont="1" applyFill="1" applyBorder="1" applyAlignment="1">
      <alignment horizontal="left" vertical="center" wrapText="1"/>
    </xf>
    <xf numFmtId="0" fontId="7" fillId="0" borderId="0" xfId="0" applyFont="1" applyBorder="1" applyAlignment="1">
      <alignment horizontal="center"/>
    </xf>
    <xf numFmtId="2" fontId="7" fillId="0" borderId="0" xfId="0" applyNumberFormat="1" applyFont="1" applyBorder="1" applyAlignment="1">
      <alignment horizontal="right"/>
    </xf>
    <xf numFmtId="4" fontId="7" fillId="0" borderId="0" xfId="0" applyNumberFormat="1" applyFont="1" applyBorder="1" applyAlignment="1">
      <alignment horizontal="right"/>
    </xf>
    <xf numFmtId="0" fontId="0" fillId="0" borderId="0" xfId="0" applyFont="1" applyBorder="1" applyAlignment="1">
      <alignment horizontal="justify" vertical="justify" wrapText="1"/>
    </xf>
    <xf numFmtId="0" fontId="7" fillId="33" borderId="0" xfId="0" applyFont="1" applyFill="1" applyBorder="1" applyAlignment="1">
      <alignment horizontal="center" vertical="top" wrapText="1"/>
    </xf>
    <xf numFmtId="2" fontId="7" fillId="0" borderId="0" xfId="0" applyNumberFormat="1" applyFont="1" applyBorder="1" applyAlignment="1">
      <alignment horizontal="right" vertical="top"/>
    </xf>
    <xf numFmtId="49" fontId="7" fillId="0" borderId="0" xfId="0" applyNumberFormat="1" applyFont="1" applyBorder="1" applyAlignment="1">
      <alignment horizontal="left" vertical="top"/>
    </xf>
    <xf numFmtId="0" fontId="7" fillId="0" borderId="0" xfId="0" applyFont="1" applyBorder="1" applyAlignment="1">
      <alignment horizontal="center" vertical="top"/>
    </xf>
    <xf numFmtId="4" fontId="7" fillId="0" borderId="0" xfId="0" applyNumberFormat="1" applyFont="1" applyBorder="1" applyAlignment="1">
      <alignment horizontal="right" vertical="justify"/>
    </xf>
    <xf numFmtId="49" fontId="96" fillId="0" borderId="0" xfId="0" applyNumberFormat="1" applyFont="1" applyBorder="1" applyAlignment="1">
      <alignment horizontal="left" vertical="top"/>
    </xf>
    <xf numFmtId="0" fontId="96" fillId="0" borderId="0" xfId="0" applyFont="1" applyBorder="1" applyAlignment="1">
      <alignment horizontal="justify" vertical="top" wrapText="1"/>
    </xf>
    <xf numFmtId="175" fontId="19" fillId="0" borderId="0" xfId="0" applyNumberFormat="1" applyFont="1" applyAlignment="1">
      <alignment horizontal="left"/>
    </xf>
    <xf numFmtId="175" fontId="0" fillId="0" borderId="0" xfId="0" applyNumberFormat="1" applyFont="1" applyAlignment="1">
      <alignment horizontal="justify" vertical="top" wrapText="1"/>
    </xf>
    <xf numFmtId="175" fontId="19" fillId="0" borderId="0" xfId="0" applyNumberFormat="1" applyFont="1" applyAlignment="1">
      <alignment/>
    </xf>
    <xf numFmtId="175" fontId="20" fillId="0" borderId="0" xfId="0" applyNumberFormat="1" applyFont="1" applyAlignment="1">
      <alignment/>
    </xf>
    <xf numFmtId="175" fontId="0" fillId="0" borderId="0" xfId="0" applyNumberFormat="1" applyFont="1" applyAlignment="1">
      <alignment horizontal="left"/>
    </xf>
    <xf numFmtId="49" fontId="1" fillId="0" borderId="0" xfId="0" applyNumberFormat="1" applyFont="1" applyAlignment="1">
      <alignment horizontal="right" vertical="top"/>
    </xf>
    <xf numFmtId="1" fontId="1" fillId="0" borderId="0" xfId="0" applyNumberFormat="1" applyFont="1" applyAlignment="1">
      <alignment horizontal="left" vertical="top"/>
    </xf>
    <xf numFmtId="175" fontId="7" fillId="0" borderId="0" xfId="0" applyNumberFormat="1" applyFont="1" applyAlignment="1">
      <alignment/>
    </xf>
    <xf numFmtId="175" fontId="0" fillId="0" borderId="0" xfId="0" applyNumberFormat="1" applyFont="1" applyAlignment="1">
      <alignment horizontal="justify" vertical="top"/>
    </xf>
    <xf numFmtId="0" fontId="0" fillId="0" borderId="0" xfId="0" applyNumberFormat="1" applyFont="1" applyAlignment="1">
      <alignment horizontal="justify" vertical="top"/>
    </xf>
    <xf numFmtId="49" fontId="0" fillId="0" borderId="0" xfId="0" applyNumberFormat="1" applyFont="1" applyAlignment="1">
      <alignment horizontal="center"/>
    </xf>
    <xf numFmtId="2" fontId="0" fillId="0" borderId="0" xfId="0" applyNumberFormat="1" applyFont="1" applyAlignment="1">
      <alignment horizontal="center"/>
    </xf>
    <xf numFmtId="4" fontId="0" fillId="0" borderId="0" xfId="0" applyNumberFormat="1" applyFont="1" applyAlignment="1">
      <alignment horizontal="right"/>
    </xf>
    <xf numFmtId="0" fontId="0" fillId="0" borderId="0" xfId="0" applyNumberFormat="1" applyFont="1" applyAlignment="1">
      <alignment horizontal="justify" vertical="top" wrapText="1"/>
    </xf>
    <xf numFmtId="0" fontId="0" fillId="0" borderId="0" xfId="0" applyFont="1" applyFill="1" applyAlignment="1">
      <alignment horizontal="justify" vertical="justify" wrapText="1"/>
    </xf>
    <xf numFmtId="0" fontId="7" fillId="0" borderId="0" xfId="0" applyFont="1" applyAlignment="1">
      <alignment horizontal="center" vertical="top"/>
    </xf>
    <xf numFmtId="2" fontId="7" fillId="0" borderId="0" xfId="0" applyNumberFormat="1" applyFont="1" applyAlignment="1">
      <alignment horizontal="right" vertical="top"/>
    </xf>
    <xf numFmtId="0" fontId="1" fillId="0" borderId="11" xfId="0" applyFont="1" applyFill="1" applyBorder="1" applyAlignment="1">
      <alignment horizontal="justify" vertical="top" wrapText="1"/>
    </xf>
    <xf numFmtId="0" fontId="96" fillId="0" borderId="11" xfId="0" applyFont="1" applyBorder="1" applyAlignment="1">
      <alignment horizontal="center"/>
    </xf>
    <xf numFmtId="2" fontId="96" fillId="0" borderId="11" xfId="0" applyNumberFormat="1" applyFont="1" applyBorder="1" applyAlignment="1">
      <alignment horizontal="right"/>
    </xf>
    <xf numFmtId="4" fontId="96" fillId="0" borderId="11" xfId="0" applyNumberFormat="1" applyFont="1" applyBorder="1" applyAlignment="1">
      <alignment horizontal="right"/>
    </xf>
    <xf numFmtId="0" fontId="97" fillId="0" borderId="0" xfId="0" applyFont="1" applyAlignment="1">
      <alignment horizontal="justify" vertical="top" wrapText="1"/>
    </xf>
    <xf numFmtId="49" fontId="100" fillId="0" borderId="0" xfId="0" applyNumberFormat="1" applyFont="1" applyFill="1" applyAlignment="1">
      <alignment horizontal="left" vertical="top"/>
    </xf>
    <xf numFmtId="0" fontId="100" fillId="0" borderId="0" xfId="0" applyFont="1" applyFill="1" applyAlignment="1">
      <alignment horizontal="justify" vertical="top" wrapText="1"/>
    </xf>
    <xf numFmtId="0" fontId="96" fillId="0" borderId="0" xfId="0" applyFont="1" applyFill="1" applyAlignment="1">
      <alignment horizontal="center"/>
    </xf>
    <xf numFmtId="2" fontId="96" fillId="0" borderId="0" xfId="0" applyNumberFormat="1" applyFont="1" applyFill="1" applyAlignment="1">
      <alignment horizontal="right"/>
    </xf>
    <xf numFmtId="4" fontId="96" fillId="0" borderId="0" xfId="0" applyNumberFormat="1" applyFont="1" applyFill="1" applyAlignment="1">
      <alignment horizontal="right"/>
    </xf>
    <xf numFmtId="0" fontId="96" fillId="0" borderId="0" xfId="0" applyFont="1" applyBorder="1" applyAlignment="1">
      <alignment horizontal="center"/>
    </xf>
    <xf numFmtId="2" fontId="96" fillId="0" borderId="0" xfId="0" applyNumberFormat="1" applyFont="1" applyBorder="1" applyAlignment="1">
      <alignment horizontal="right"/>
    </xf>
    <xf numFmtId="4" fontId="96" fillId="0" borderId="0" xfId="0" applyNumberFormat="1" applyFont="1" applyBorder="1" applyAlignment="1">
      <alignment horizontal="right" vertical="justify"/>
    </xf>
    <xf numFmtId="49" fontId="1" fillId="0" borderId="0" xfId="0" applyNumberFormat="1" applyFont="1" applyFill="1" applyAlignment="1">
      <alignment horizontal="left" vertical="top"/>
    </xf>
    <xf numFmtId="0" fontId="1" fillId="0" borderId="0" xfId="0" applyFont="1" applyAlignment="1">
      <alignment horizontal="justify" vertical="justify"/>
    </xf>
    <xf numFmtId="166" fontId="103" fillId="0" borderId="0" xfId="0" applyNumberFormat="1" applyFont="1" applyAlignment="1">
      <alignment/>
    </xf>
    <xf numFmtId="0" fontId="0" fillId="0" borderId="0" xfId="0" applyFont="1" applyFill="1" applyAlignment="1">
      <alignment horizontal="justify" vertical="justify"/>
    </xf>
    <xf numFmtId="4" fontId="103" fillId="0" borderId="0" xfId="0" applyNumberFormat="1" applyFont="1" applyAlignment="1">
      <alignment horizontal="right"/>
    </xf>
    <xf numFmtId="49" fontId="103" fillId="0" borderId="0" xfId="0" applyNumberFormat="1" applyFont="1" applyAlignment="1">
      <alignment horizontal="left" vertical="top"/>
    </xf>
    <xf numFmtId="0" fontId="103" fillId="0" borderId="0" xfId="0" applyFont="1" applyAlignment="1">
      <alignment horizontal="justify" vertical="justify"/>
    </xf>
    <xf numFmtId="0" fontId="103" fillId="0" borderId="0" xfId="0" applyFont="1" applyAlignment="1">
      <alignment horizontal="center"/>
    </xf>
    <xf numFmtId="2" fontId="103" fillId="0" borderId="0" xfId="0" applyNumberFormat="1" applyFont="1" applyAlignment="1">
      <alignment horizontal="right"/>
    </xf>
    <xf numFmtId="49" fontId="104" fillId="0" borderId="0" xfId="0" applyNumberFormat="1" applyFont="1" applyAlignment="1">
      <alignment horizontal="left" vertical="top"/>
    </xf>
    <xf numFmtId="4" fontId="0" fillId="0" borderId="0" xfId="0" applyNumberFormat="1" applyFont="1" applyAlignment="1">
      <alignment horizontal="right" vertical="top"/>
    </xf>
    <xf numFmtId="4" fontId="103" fillId="0" borderId="0" xfId="0" applyNumberFormat="1" applyFont="1" applyAlignment="1">
      <alignment vertical="top"/>
    </xf>
    <xf numFmtId="0" fontId="103" fillId="0" borderId="0" xfId="0" applyFont="1" applyAlignment="1">
      <alignment horizontal="justify" vertical="top"/>
    </xf>
    <xf numFmtId="0" fontId="103" fillId="0" borderId="0" xfId="0" applyFont="1" applyAlignment="1">
      <alignment horizontal="center" vertical="top"/>
    </xf>
    <xf numFmtId="4" fontId="103" fillId="0" borderId="0" xfId="0" applyNumberFormat="1" applyFont="1" applyAlignment="1">
      <alignment horizontal="right" vertical="top"/>
    </xf>
    <xf numFmtId="4" fontId="103" fillId="0" borderId="0" xfId="0" applyNumberFormat="1" applyFont="1" applyAlignment="1">
      <alignment/>
    </xf>
    <xf numFmtId="0" fontId="96" fillId="0" borderId="11" xfId="0" applyFont="1" applyFill="1" applyBorder="1" applyAlignment="1">
      <alignment horizontal="center"/>
    </xf>
    <xf numFmtId="2" fontId="96" fillId="0" borderId="11" xfId="0" applyNumberFormat="1" applyFont="1" applyFill="1" applyBorder="1" applyAlignment="1">
      <alignment horizontal="right"/>
    </xf>
    <xf numFmtId="4" fontId="96" fillId="0" borderId="11" xfId="0" applyNumberFormat="1" applyFont="1" applyFill="1" applyBorder="1" applyAlignment="1">
      <alignment horizontal="right"/>
    </xf>
    <xf numFmtId="0" fontId="0" fillId="0" borderId="0" xfId="0" applyFont="1" applyAlignment="1">
      <alignment horizontal="left"/>
    </xf>
    <xf numFmtId="0" fontId="1" fillId="0" borderId="0" xfId="0" applyFont="1" applyBorder="1" applyAlignment="1">
      <alignment horizontal="left" vertical="center"/>
    </xf>
    <xf numFmtId="0" fontId="96" fillId="0" borderId="0" xfId="0" applyFont="1" applyAlignment="1">
      <alignment vertical="center"/>
    </xf>
    <xf numFmtId="0" fontId="1" fillId="0" borderId="11" xfId="0" applyFont="1" applyBorder="1" applyAlignment="1">
      <alignment horizontal="justify" vertical="center" wrapText="1"/>
    </xf>
    <xf numFmtId="0" fontId="96" fillId="0" borderId="11" xfId="0" applyFont="1" applyBorder="1" applyAlignment="1">
      <alignment horizontal="center" vertical="center"/>
    </xf>
    <xf numFmtId="2" fontId="96" fillId="0" borderId="11" xfId="0" applyNumberFormat="1" applyFont="1" applyBorder="1" applyAlignment="1">
      <alignment horizontal="right" vertical="center"/>
    </xf>
    <xf numFmtId="4" fontId="96" fillId="0" borderId="11" xfId="0" applyNumberFormat="1" applyFont="1" applyBorder="1" applyAlignment="1">
      <alignment horizontal="right" vertical="center"/>
    </xf>
    <xf numFmtId="0" fontId="96" fillId="0" borderId="0" xfId="59" applyFont="1">
      <alignment/>
      <protection/>
    </xf>
    <xf numFmtId="0" fontId="96" fillId="0" borderId="0" xfId="59" applyFont="1">
      <alignment/>
      <protection/>
    </xf>
    <xf numFmtId="4" fontId="96" fillId="0" borderId="0" xfId="59" applyNumberFormat="1" applyFont="1" applyAlignment="1">
      <alignment horizontal="right"/>
      <protection/>
    </xf>
    <xf numFmtId="2" fontId="96" fillId="0" borderId="0" xfId="59" applyNumberFormat="1" applyFont="1" applyAlignment="1">
      <alignment horizontal="right"/>
      <protection/>
    </xf>
    <xf numFmtId="0" fontId="96" fillId="0" borderId="0" xfId="59" applyFont="1" applyAlignment="1">
      <alignment horizontal="center"/>
      <protection/>
    </xf>
    <xf numFmtId="0" fontId="96" fillId="0" borderId="0" xfId="59" applyFont="1" applyAlignment="1">
      <alignment horizontal="left" vertical="top"/>
      <protection/>
    </xf>
    <xf numFmtId="0" fontId="0" fillId="0" borderId="0" xfId="59">
      <alignment/>
      <protection/>
    </xf>
    <xf numFmtId="4" fontId="7" fillId="0" borderId="0" xfId="59" applyNumberFormat="1" applyFont="1" applyAlignment="1">
      <alignment horizontal="right" vertical="justify"/>
      <protection/>
    </xf>
    <xf numFmtId="2" fontId="7" fillId="0" borderId="0" xfId="59" applyNumberFormat="1" applyFont="1" applyAlignment="1">
      <alignment horizontal="right" vertical="top"/>
      <protection/>
    </xf>
    <xf numFmtId="0" fontId="7" fillId="0" borderId="0" xfId="59" applyFont="1" applyAlignment="1">
      <alignment horizontal="center" vertical="top"/>
      <protection/>
    </xf>
    <xf numFmtId="0" fontId="0" fillId="0" borderId="0" xfId="59" applyFont="1" applyAlignment="1">
      <alignment horizontal="justify" vertical="justify" wrapText="1"/>
      <protection/>
    </xf>
    <xf numFmtId="49" fontId="7" fillId="0" borderId="0" xfId="59" applyNumberFormat="1" applyFont="1" applyAlignment="1">
      <alignment horizontal="left" vertical="top"/>
      <protection/>
    </xf>
    <xf numFmtId="4" fontId="1" fillId="0" borderId="0" xfId="59" applyNumberFormat="1" applyFont="1" applyBorder="1" applyAlignment="1">
      <alignment horizontal="right"/>
      <protection/>
    </xf>
    <xf numFmtId="2" fontId="1" fillId="0" borderId="0" xfId="59" applyNumberFormat="1" applyFont="1" applyBorder="1" applyAlignment="1">
      <alignment horizontal="right" vertical="top"/>
      <protection/>
    </xf>
    <xf numFmtId="0" fontId="1" fillId="0" borderId="0" xfId="59" applyFont="1" applyBorder="1" applyAlignment="1">
      <alignment horizontal="center" vertical="top"/>
      <protection/>
    </xf>
    <xf numFmtId="0" fontId="1" fillId="0" borderId="0" xfId="59" applyFont="1" applyBorder="1" applyAlignment="1">
      <alignment horizontal="justify" vertical="justify" wrapText="1"/>
      <protection/>
    </xf>
    <xf numFmtId="0" fontId="0" fillId="5" borderId="0" xfId="59" applyFill="1">
      <alignment/>
      <protection/>
    </xf>
    <xf numFmtId="4" fontId="7" fillId="5" borderId="0" xfId="59" applyNumberFormat="1" applyFont="1" applyFill="1" applyAlignment="1">
      <alignment horizontal="right"/>
      <protection/>
    </xf>
    <xf numFmtId="2" fontId="7" fillId="5" borderId="0" xfId="59" applyNumberFormat="1" applyFont="1" applyFill="1" applyAlignment="1">
      <alignment horizontal="right" vertical="top"/>
      <protection/>
    </xf>
    <xf numFmtId="0" fontId="7" fillId="5" borderId="0" xfId="59" applyFont="1" applyFill="1" applyAlignment="1">
      <alignment horizontal="center" vertical="top"/>
      <protection/>
    </xf>
    <xf numFmtId="0" fontId="1" fillId="5" borderId="0" xfId="59" applyFont="1" applyFill="1" applyAlignment="1">
      <alignment horizontal="justify" vertical="justify"/>
      <protection/>
    </xf>
    <xf numFmtId="49" fontId="7" fillId="5" borderId="0" xfId="59" applyNumberFormat="1" applyFont="1" applyFill="1" applyAlignment="1">
      <alignment horizontal="left" vertical="top"/>
      <protection/>
    </xf>
    <xf numFmtId="4" fontId="7" fillId="0" borderId="0" xfId="59" applyNumberFormat="1" applyFont="1" applyAlignment="1">
      <alignment horizontal="right"/>
      <protection/>
    </xf>
    <xf numFmtId="0" fontId="1" fillId="0" borderId="0" xfId="59" applyFont="1" applyAlignment="1">
      <alignment horizontal="justify" vertical="justify"/>
      <protection/>
    </xf>
    <xf numFmtId="0" fontId="0" fillId="0" borderId="0" xfId="59" applyFont="1">
      <alignment/>
      <protection/>
    </xf>
    <xf numFmtId="4" fontId="0" fillId="0" borderId="0" xfId="59" applyNumberFormat="1" applyFont="1" applyAlignment="1">
      <alignment horizontal="right"/>
      <protection/>
    </xf>
    <xf numFmtId="2" fontId="0" fillId="0" borderId="0" xfId="59" applyNumberFormat="1" applyFont="1" applyAlignment="1">
      <alignment horizontal="right"/>
      <protection/>
    </xf>
    <xf numFmtId="2" fontId="96" fillId="0" borderId="0" xfId="59" applyNumberFormat="1" applyFont="1" applyAlignment="1">
      <alignment horizontal="right"/>
      <protection/>
    </xf>
    <xf numFmtId="0" fontId="0" fillId="0" borderId="0" xfId="59" applyFont="1" applyAlignment="1">
      <alignment horizontal="center"/>
      <protection/>
    </xf>
    <xf numFmtId="49" fontId="0" fillId="0" borderId="0" xfId="59" applyNumberFormat="1" applyFont="1" applyAlignment="1">
      <alignment horizontal="left" vertical="top"/>
      <protection/>
    </xf>
    <xf numFmtId="0" fontId="0" fillId="0" borderId="0" xfId="59" applyFont="1" applyAlignment="1">
      <alignment horizontal="justify" vertical="justify"/>
      <protection/>
    </xf>
    <xf numFmtId="0" fontId="0" fillId="7" borderId="0" xfId="59" applyFont="1" applyFill="1">
      <alignment/>
      <protection/>
    </xf>
    <xf numFmtId="2" fontId="0" fillId="7" borderId="0" xfId="59" applyNumberFormat="1" applyFont="1" applyFill="1" applyAlignment="1">
      <alignment horizontal="right"/>
      <protection/>
    </xf>
    <xf numFmtId="2" fontId="96" fillId="7" borderId="0" xfId="59" applyNumberFormat="1" applyFont="1" applyFill="1" applyAlignment="1">
      <alignment horizontal="right"/>
      <protection/>
    </xf>
    <xf numFmtId="0" fontId="0" fillId="7" borderId="0" xfId="59" applyFont="1" applyFill="1" applyAlignment="1">
      <alignment horizontal="center"/>
      <protection/>
    </xf>
    <xf numFmtId="0" fontId="1" fillId="7" borderId="0" xfId="59" applyFont="1" applyFill="1" applyAlignment="1">
      <alignment horizontal="justify" vertical="justify"/>
      <protection/>
    </xf>
    <xf numFmtId="49" fontId="1" fillId="7" borderId="0" xfId="59" applyNumberFormat="1" applyFont="1" applyFill="1" applyAlignment="1">
      <alignment horizontal="left" vertical="top"/>
      <protection/>
    </xf>
    <xf numFmtId="0" fontId="0" fillId="0" borderId="0" xfId="59" applyFont="1" applyAlignment="1">
      <alignment horizontal="justify" vertical="justify"/>
      <protection/>
    </xf>
    <xf numFmtId="49" fontId="1" fillId="0" borderId="0" xfId="59" applyNumberFormat="1" applyFont="1" applyAlignment="1">
      <alignment horizontal="left" vertical="top"/>
      <protection/>
    </xf>
    <xf numFmtId="0" fontId="0" fillId="33" borderId="0" xfId="59" applyFill="1">
      <alignment/>
      <protection/>
    </xf>
    <xf numFmtId="4" fontId="1" fillId="33" borderId="0" xfId="59" applyNumberFormat="1" applyFont="1" applyFill="1" applyBorder="1" applyAlignment="1">
      <alignment horizontal="right"/>
      <protection/>
    </xf>
    <xf numFmtId="2" fontId="1" fillId="33" borderId="0" xfId="59" applyNumberFormat="1" applyFont="1" applyFill="1" applyBorder="1" applyAlignment="1">
      <alignment horizontal="right" vertical="top"/>
      <protection/>
    </xf>
    <xf numFmtId="0" fontId="1" fillId="33" borderId="0" xfId="59" applyFont="1" applyFill="1" applyBorder="1" applyAlignment="1">
      <alignment horizontal="center" vertical="top"/>
      <protection/>
    </xf>
    <xf numFmtId="0" fontId="1" fillId="33" borderId="0" xfId="59" applyFont="1" applyFill="1" applyBorder="1" applyAlignment="1">
      <alignment horizontal="justify" vertical="justify" wrapText="1"/>
      <protection/>
    </xf>
    <xf numFmtId="49" fontId="7" fillId="33" borderId="0" xfId="59" applyNumberFormat="1" applyFont="1" applyFill="1" applyAlignment="1">
      <alignment horizontal="left" vertical="top"/>
      <protection/>
    </xf>
    <xf numFmtId="4" fontId="1" fillId="5" borderId="11" xfId="59" applyNumberFormat="1" applyFont="1" applyFill="1" applyBorder="1" applyAlignment="1">
      <alignment horizontal="right"/>
      <protection/>
    </xf>
    <xf numFmtId="2" fontId="1" fillId="5" borderId="11" xfId="59" applyNumberFormat="1" applyFont="1" applyFill="1" applyBorder="1" applyAlignment="1">
      <alignment horizontal="right" vertical="top"/>
      <protection/>
    </xf>
    <xf numFmtId="0" fontId="1" fillId="5" borderId="11" xfId="59" applyFont="1" applyFill="1" applyBorder="1" applyAlignment="1">
      <alignment horizontal="center" vertical="top"/>
      <protection/>
    </xf>
    <xf numFmtId="0" fontId="1" fillId="5" borderId="11" xfId="59" applyFont="1" applyFill="1" applyBorder="1" applyAlignment="1">
      <alignment horizontal="justify" vertical="justify" wrapText="1"/>
      <protection/>
    </xf>
    <xf numFmtId="0" fontId="96" fillId="33" borderId="0" xfId="59" applyFont="1" applyFill="1">
      <alignment/>
      <protection/>
    </xf>
    <xf numFmtId="2" fontId="0" fillId="33" borderId="0" xfId="59" applyNumberFormat="1" applyFont="1" applyFill="1" applyAlignment="1">
      <alignment horizontal="right"/>
      <protection/>
    </xf>
    <xf numFmtId="0" fontId="0" fillId="33" borderId="0" xfId="59" applyFont="1" applyFill="1" applyAlignment="1">
      <alignment horizontal="center"/>
      <protection/>
    </xf>
    <xf numFmtId="0" fontId="0" fillId="33" borderId="0" xfId="59" applyFont="1" applyFill="1" applyAlignment="1">
      <alignment vertical="top" wrapText="1"/>
      <protection/>
    </xf>
    <xf numFmtId="49" fontId="0" fillId="33" borderId="0" xfId="59" applyNumberFormat="1" applyFont="1" applyFill="1" applyAlignment="1">
      <alignment horizontal="left" vertical="top"/>
      <protection/>
    </xf>
    <xf numFmtId="0" fontId="0" fillId="0" borderId="0" xfId="59" applyFont="1" applyAlignment="1">
      <alignment horizontal="justify" vertical="top" wrapText="1"/>
      <protection/>
    </xf>
    <xf numFmtId="0" fontId="0" fillId="33" borderId="0" xfId="59" applyFont="1" applyFill="1" applyAlignment="1">
      <alignment wrapText="1"/>
      <protection/>
    </xf>
    <xf numFmtId="0" fontId="0" fillId="33" borderId="0" xfId="59" applyFont="1" applyFill="1">
      <alignment/>
      <protection/>
    </xf>
    <xf numFmtId="49" fontId="0" fillId="33" borderId="0" xfId="59" applyNumberFormat="1" applyFont="1" applyFill="1" applyAlignment="1">
      <alignment horizontal="left" vertical="top" wrapText="1"/>
      <protection/>
    </xf>
    <xf numFmtId="4" fontId="96" fillId="33" borderId="0" xfId="59" applyNumberFormat="1" applyFont="1" applyFill="1" applyAlignment="1">
      <alignment horizontal="right"/>
      <protection/>
    </xf>
    <xf numFmtId="0" fontId="0" fillId="0" borderId="0" xfId="59" applyFont="1" applyAlignment="1">
      <alignment horizontal="left" vertical="justify"/>
      <protection/>
    </xf>
    <xf numFmtId="49" fontId="1" fillId="33" borderId="0" xfId="59" applyNumberFormat="1" applyFont="1" applyFill="1" applyAlignment="1">
      <alignment horizontal="left" vertical="top"/>
      <protection/>
    </xf>
    <xf numFmtId="0" fontId="0" fillId="0" borderId="0" xfId="59" applyFont="1" applyAlignment="1">
      <alignment horizontal="justify" vertical="justify" wrapText="1"/>
      <protection/>
    </xf>
    <xf numFmtId="0" fontId="0" fillId="33" borderId="0" xfId="59" applyFont="1" applyFill="1" applyAlignment="1">
      <alignment horizontal="justify" vertical="justify"/>
      <protection/>
    </xf>
    <xf numFmtId="0" fontId="1" fillId="33" borderId="0" xfId="59" applyFont="1" applyFill="1" applyAlignment="1">
      <alignment horizontal="justify" vertical="justify"/>
      <protection/>
    </xf>
    <xf numFmtId="2" fontId="0" fillId="33" borderId="0" xfId="59" applyNumberFormat="1" applyFont="1" applyFill="1">
      <alignment/>
      <protection/>
    </xf>
    <xf numFmtId="0" fontId="0" fillId="33" borderId="0" xfId="59" applyFont="1" applyFill="1" applyAlignment="1">
      <alignment horizontal="justify" vertical="justify" wrapText="1"/>
      <protection/>
    </xf>
    <xf numFmtId="4" fontId="96" fillId="0" borderId="0" xfId="59" applyNumberFormat="1" applyFont="1" applyAlignment="1">
      <alignment horizontal="right" vertical="justify"/>
      <protection/>
    </xf>
    <xf numFmtId="2" fontId="96" fillId="0" borderId="0" xfId="59" applyNumberFormat="1" applyFont="1">
      <alignment/>
      <protection/>
    </xf>
    <xf numFmtId="0" fontId="97" fillId="0" borderId="0" xfId="59" applyFont="1" applyAlignment="1">
      <alignment horizontal="left" vertical="center"/>
      <protection/>
    </xf>
    <xf numFmtId="0" fontId="1" fillId="0" borderId="0" xfId="59" applyFont="1" applyAlignment="1">
      <alignment horizontal="left" vertical="center"/>
      <protection/>
    </xf>
    <xf numFmtId="49" fontId="96" fillId="33" borderId="0" xfId="59" applyNumberFormat="1" applyFont="1" applyFill="1" applyAlignment="1">
      <alignment horizontal="left" vertical="top"/>
      <protection/>
    </xf>
    <xf numFmtId="2" fontId="96" fillId="0" borderId="0" xfId="59" applyNumberFormat="1" applyFont="1" applyAlignment="1">
      <alignment horizontal="center"/>
      <protection/>
    </xf>
    <xf numFmtId="2" fontId="0" fillId="0" borderId="0" xfId="59" applyNumberFormat="1" applyFont="1">
      <alignment/>
      <protection/>
    </xf>
    <xf numFmtId="2" fontId="0" fillId="0" borderId="0" xfId="59" applyNumberFormat="1" applyFont="1" applyAlignment="1">
      <alignment horizontal="center"/>
      <protection/>
    </xf>
    <xf numFmtId="4" fontId="96" fillId="5" borderId="0" xfId="59" applyNumberFormat="1" applyFont="1" applyFill="1" applyAlignment="1">
      <alignment horizontal="right"/>
      <protection/>
    </xf>
    <xf numFmtId="2" fontId="0" fillId="5" borderId="0" xfId="59" applyNumberFormat="1" applyFont="1" applyFill="1" applyAlignment="1">
      <alignment horizontal="right"/>
      <protection/>
    </xf>
    <xf numFmtId="0" fontId="0" fillId="5" borderId="0" xfId="59" applyFont="1" applyFill="1" applyAlignment="1">
      <alignment horizontal="center"/>
      <protection/>
    </xf>
    <xf numFmtId="49" fontId="1" fillId="5" borderId="0" xfId="59" applyNumberFormat="1" applyFont="1" applyFill="1" applyAlignment="1">
      <alignment horizontal="left" vertical="top"/>
      <protection/>
    </xf>
    <xf numFmtId="0" fontId="1" fillId="33" borderId="0" xfId="59" applyFont="1" applyFill="1" applyAlignment="1">
      <alignment horizontal="justify" vertical="justify" wrapText="1"/>
      <protection/>
    </xf>
    <xf numFmtId="0" fontId="97" fillId="0" borderId="0" xfId="59" applyFont="1">
      <alignment/>
      <protection/>
    </xf>
    <xf numFmtId="0" fontId="96" fillId="33" borderId="0" xfId="59" applyFont="1" applyFill="1" applyAlignment="1">
      <alignment vertical="top"/>
      <protection/>
    </xf>
    <xf numFmtId="0" fontId="96" fillId="0" borderId="0" xfId="59" applyFont="1" applyAlignment="1">
      <alignment vertical="top"/>
      <protection/>
    </xf>
    <xf numFmtId="0" fontId="96" fillId="33" borderId="0" xfId="59" applyFont="1" applyFill="1" applyAlignment="1">
      <alignment horizontal="justify" vertical="justify" wrapText="1"/>
      <protection/>
    </xf>
    <xf numFmtId="0" fontId="0" fillId="33" borderId="0" xfId="59" applyFont="1" applyFill="1" applyAlignment="1">
      <alignment wrapText="1"/>
      <protection/>
    </xf>
    <xf numFmtId="0" fontId="96" fillId="5" borderId="0" xfId="59" applyFont="1" applyFill="1">
      <alignment/>
      <protection/>
    </xf>
    <xf numFmtId="0" fontId="0" fillId="33" borderId="0" xfId="59" applyFont="1" applyFill="1" applyAlignment="1">
      <alignment horizontal="justify" vertical="top" wrapText="1"/>
      <protection/>
    </xf>
    <xf numFmtId="49" fontId="0" fillId="33" borderId="0" xfId="59" applyNumberFormat="1" applyFont="1" applyFill="1" applyAlignment="1">
      <alignment horizontal="justify" vertical="justify" wrapText="1"/>
      <protection/>
    </xf>
    <xf numFmtId="0" fontId="96" fillId="7" borderId="0" xfId="59" applyFont="1" applyFill="1">
      <alignment/>
      <protection/>
    </xf>
    <xf numFmtId="4" fontId="96" fillId="7" borderId="0" xfId="59" applyNumberFormat="1" applyFont="1" applyFill="1" applyAlignment="1">
      <alignment horizontal="right"/>
      <protection/>
    </xf>
    <xf numFmtId="0" fontId="1" fillId="7" borderId="0" xfId="59" applyFont="1" applyFill="1" applyAlignment="1">
      <alignment horizontal="justify" vertical="justify" wrapText="1"/>
      <protection/>
    </xf>
    <xf numFmtId="49" fontId="1" fillId="7" borderId="0" xfId="59" applyNumberFormat="1" applyFont="1" applyFill="1" applyAlignment="1">
      <alignment horizontal="left" vertical="top"/>
      <protection/>
    </xf>
    <xf numFmtId="4" fontId="0" fillId="0" borderId="0" xfId="59" applyNumberFormat="1" applyFont="1" applyAlignment="1">
      <alignment horizontal="right" vertical="justify"/>
      <protection/>
    </xf>
    <xf numFmtId="0" fontId="1" fillId="0" borderId="0" xfId="59" applyFont="1" applyAlignment="1">
      <alignment horizontal="justify" vertical="justify"/>
      <protection/>
    </xf>
    <xf numFmtId="0" fontId="6" fillId="0" borderId="0" xfId="59" applyFont="1">
      <alignment/>
      <protection/>
    </xf>
    <xf numFmtId="4" fontId="0" fillId="7" borderId="0" xfId="59" applyNumberFormat="1" applyFont="1" applyFill="1" applyAlignment="1">
      <alignment horizontal="right" vertical="justify"/>
      <protection/>
    </xf>
    <xf numFmtId="0" fontId="98" fillId="0" borderId="0" xfId="59" applyFont="1" applyAlignment="1">
      <alignment horizontal="justify" vertical="justify" wrapText="1"/>
      <protection/>
    </xf>
    <xf numFmtId="0" fontId="105" fillId="0" borderId="0" xfId="59" applyFont="1" applyAlignment="1">
      <alignment horizontal="justify" vertical="justify"/>
      <protection/>
    </xf>
    <xf numFmtId="0" fontId="98" fillId="0" borderId="0" xfId="59" applyFont="1" applyAlignment="1">
      <alignment horizontal="justify" vertical="justify" wrapText="1"/>
      <protection/>
    </xf>
    <xf numFmtId="49" fontId="98" fillId="0" borderId="0" xfId="59" applyNumberFormat="1" applyFont="1" applyAlignment="1">
      <alignment horizontal="justify" vertical="justify" wrapText="1"/>
      <protection/>
    </xf>
    <xf numFmtId="49" fontId="0" fillId="0" borderId="0" xfId="59" applyNumberFormat="1" applyFont="1" applyAlignment="1">
      <alignment vertical="center" wrapText="1"/>
      <protection/>
    </xf>
    <xf numFmtId="0" fontId="0" fillId="0" borderId="0" xfId="59" applyFont="1" applyAlignment="1">
      <alignment vertical="center" wrapText="1"/>
      <protection/>
    </xf>
    <xf numFmtId="0" fontId="0" fillId="0" borderId="0" xfId="59" applyAlignment="1">
      <alignment wrapText="1"/>
      <protection/>
    </xf>
    <xf numFmtId="0" fontId="0" fillId="0" borderId="0" xfId="59" applyFont="1" applyAlignment="1">
      <alignment vertical="center"/>
      <protection/>
    </xf>
    <xf numFmtId="0" fontId="98" fillId="0" borderId="0" xfId="59" applyFont="1" applyAlignment="1">
      <alignment vertical="center"/>
      <protection/>
    </xf>
    <xf numFmtId="0" fontId="0" fillId="0" borderId="0" xfId="59" applyFont="1" applyAlignment="1">
      <alignment horizontal="justify" vertical="top"/>
      <protection/>
    </xf>
    <xf numFmtId="4" fontId="1" fillId="5" borderId="0" xfId="59" applyNumberFormat="1" applyFont="1" applyFill="1" applyBorder="1" applyAlignment="1">
      <alignment horizontal="right"/>
      <protection/>
    </xf>
    <xf numFmtId="2" fontId="1" fillId="5" borderId="0" xfId="59" applyNumberFormat="1" applyFont="1" applyFill="1" applyBorder="1" applyAlignment="1">
      <alignment horizontal="right" vertical="top"/>
      <protection/>
    </xf>
    <xf numFmtId="0" fontId="1" fillId="5" borderId="0" xfId="59" applyFont="1" applyFill="1" applyBorder="1" applyAlignment="1">
      <alignment horizontal="center" vertical="top"/>
      <protection/>
    </xf>
    <xf numFmtId="0" fontId="1" fillId="5" borderId="0" xfId="59" applyFont="1" applyFill="1" applyBorder="1" applyAlignment="1">
      <alignment horizontal="justify" vertical="justify" wrapText="1"/>
      <protection/>
    </xf>
    <xf numFmtId="49" fontId="1" fillId="5" borderId="0" xfId="59" applyNumberFormat="1" applyFont="1" applyFill="1" applyAlignment="1">
      <alignment horizontal="left" vertical="top"/>
      <protection/>
    </xf>
    <xf numFmtId="49" fontId="1" fillId="33" borderId="0" xfId="59" applyNumberFormat="1" applyFont="1" applyFill="1" applyAlignment="1">
      <alignment horizontal="left" vertical="top"/>
      <protection/>
    </xf>
    <xf numFmtId="4" fontId="0" fillId="5" borderId="0" xfId="59" applyNumberFormat="1" applyFont="1" applyFill="1" applyAlignment="1">
      <alignment horizontal="right"/>
      <protection/>
    </xf>
    <xf numFmtId="2" fontId="0" fillId="5" borderId="0" xfId="59" applyNumberFormat="1" applyFont="1" applyFill="1" applyAlignment="1">
      <alignment horizontal="right" vertical="top"/>
      <protection/>
    </xf>
    <xf numFmtId="0" fontId="0" fillId="5" borderId="0" xfId="59" applyFont="1" applyFill="1" applyAlignment="1">
      <alignment horizontal="center" vertical="top"/>
      <protection/>
    </xf>
    <xf numFmtId="0" fontId="1" fillId="5" borderId="0" xfId="59" applyFont="1" applyFill="1" applyAlignment="1">
      <alignment horizontal="justify" vertical="justify" wrapText="1"/>
      <protection/>
    </xf>
    <xf numFmtId="0" fontId="7" fillId="0" borderId="0" xfId="59" applyFont="1" applyAlignment="1">
      <alignment horizontal="justify" vertical="justify" wrapText="1"/>
      <protection/>
    </xf>
    <xf numFmtId="2" fontId="0" fillId="0" borderId="0" xfId="59" applyNumberFormat="1" applyFont="1" applyAlignment="1">
      <alignment horizontal="right" vertical="top"/>
      <protection/>
    </xf>
    <xf numFmtId="0" fontId="0" fillId="0" borderId="0" xfId="59" applyFont="1" applyAlignment="1">
      <alignment horizontal="center" vertical="top"/>
      <protection/>
    </xf>
    <xf numFmtId="0" fontId="0" fillId="0" borderId="0" xfId="59" applyFont="1" applyAlignment="1">
      <alignment wrapText="1"/>
      <protection/>
    </xf>
    <xf numFmtId="0" fontId="0" fillId="33" borderId="0" xfId="59" applyFont="1" applyFill="1" applyAlignment="1">
      <alignment horizontal="left" vertical="top"/>
      <protection/>
    </xf>
    <xf numFmtId="0" fontId="1" fillId="0" borderId="0" xfId="59" applyFont="1">
      <alignment/>
      <protection/>
    </xf>
    <xf numFmtId="4" fontId="1" fillId="0" borderId="0" xfId="59" applyNumberFormat="1" applyFont="1" applyAlignment="1">
      <alignment horizontal="right"/>
      <protection/>
    </xf>
    <xf numFmtId="2" fontId="1" fillId="0" borderId="0" xfId="59" applyNumberFormat="1" applyFont="1" applyAlignment="1">
      <alignment horizontal="right" vertical="top"/>
      <protection/>
    </xf>
    <xf numFmtId="0" fontId="1" fillId="0" borderId="0" xfId="59" applyFont="1" applyAlignment="1">
      <alignment horizontal="center" vertical="top"/>
      <protection/>
    </xf>
    <xf numFmtId="0" fontId="1" fillId="0" borderId="0" xfId="59" applyFont="1" applyAlignment="1">
      <alignment horizontal="justify" vertical="justify" wrapText="1"/>
      <protection/>
    </xf>
    <xf numFmtId="0" fontId="1" fillId="5" borderId="0" xfId="59" applyFont="1" applyFill="1">
      <alignment/>
      <protection/>
    </xf>
    <xf numFmtId="0" fontId="0" fillId="0" borderId="0" xfId="59" applyFont="1">
      <alignment/>
      <protection/>
    </xf>
    <xf numFmtId="0" fontId="96" fillId="33" borderId="0" xfId="59" applyFont="1" applyFill="1" applyAlignment="1">
      <alignment horizontal="left" vertical="top"/>
      <protection/>
    </xf>
    <xf numFmtId="0" fontId="0" fillId="33" borderId="0" xfId="59" applyFont="1" applyFill="1" applyAlignment="1">
      <alignment horizontal="left" vertical="top"/>
      <protection/>
    </xf>
    <xf numFmtId="2" fontId="7" fillId="0" borderId="0" xfId="59" applyNumberFormat="1" applyFont="1" applyAlignment="1">
      <alignment horizontal="right"/>
      <protection/>
    </xf>
    <xf numFmtId="0" fontId="7" fillId="0" borderId="0" xfId="59" applyFont="1" applyAlignment="1">
      <alignment horizontal="center"/>
      <protection/>
    </xf>
    <xf numFmtId="49" fontId="0" fillId="33" borderId="0" xfId="59" applyNumberFormat="1" applyFont="1" applyFill="1" applyAlignment="1">
      <alignment horizontal="left" vertical="top"/>
      <protection/>
    </xf>
    <xf numFmtId="0" fontId="0" fillId="0" borderId="0" xfId="59" applyAlignment="1">
      <alignment vertical="top"/>
      <protection/>
    </xf>
    <xf numFmtId="4" fontId="7" fillId="0" borderId="0" xfId="59" applyNumberFormat="1" applyFont="1" applyAlignment="1">
      <alignment horizontal="right" vertical="top"/>
      <protection/>
    </xf>
    <xf numFmtId="0" fontId="0" fillId="0" borderId="0" xfId="59" applyFont="1" applyAlignment="1">
      <alignment horizontal="justify" vertical="top"/>
      <protection/>
    </xf>
    <xf numFmtId="4" fontId="0" fillId="0" borderId="0" xfId="59" applyNumberFormat="1" applyFont="1" applyAlignment="1">
      <alignment horizontal="right" vertical="justify"/>
      <protection/>
    </xf>
    <xf numFmtId="4" fontId="0" fillId="0" borderId="0" xfId="59" applyNumberFormat="1" applyFont="1" applyAlignment="1">
      <alignment horizontal="right"/>
      <protection/>
    </xf>
    <xf numFmtId="0" fontId="0" fillId="0" borderId="0" xfId="59" applyFont="1" applyAlignment="1">
      <alignment horizontal="center" vertical="top"/>
      <protection/>
    </xf>
    <xf numFmtId="49" fontId="7" fillId="0" borderId="0" xfId="59" applyNumberFormat="1" applyFont="1" applyAlignment="1">
      <alignment horizontal="justify" vertical="center" wrapText="1"/>
      <protection/>
    </xf>
    <xf numFmtId="49" fontId="0" fillId="0" borderId="0" xfId="59" applyNumberFormat="1" applyFont="1" applyAlignment="1">
      <alignment horizontal="left" vertical="top"/>
      <protection/>
    </xf>
    <xf numFmtId="166" fontId="0" fillId="0" borderId="0" xfId="59" applyNumberFormat="1" applyFont="1">
      <alignment/>
      <protection/>
    </xf>
    <xf numFmtId="0" fontId="0" fillId="0" borderId="0" xfId="59" applyFont="1" applyAlignment="1">
      <alignment horizontal="center"/>
      <protection/>
    </xf>
    <xf numFmtId="4" fontId="13" fillId="0" borderId="0" xfId="59" applyNumberFormat="1" applyFont="1">
      <alignment/>
      <protection/>
    </xf>
    <xf numFmtId="4" fontId="13" fillId="0" borderId="0" xfId="59" applyNumberFormat="1" applyFont="1" applyAlignment="1">
      <alignment horizontal="center"/>
      <protection/>
    </xf>
    <xf numFmtId="0" fontId="14" fillId="0" borderId="0" xfId="59" applyFont="1" applyAlignment="1">
      <alignment horizontal="left" vertical="top"/>
      <protection/>
    </xf>
    <xf numFmtId="49" fontId="0" fillId="0" borderId="0" xfId="59" applyNumberFormat="1" applyFont="1" applyAlignment="1">
      <alignment horizontal="justify" vertical="center" wrapText="1"/>
      <protection/>
    </xf>
    <xf numFmtId="0" fontId="13" fillId="0" borderId="0" xfId="59" applyFont="1">
      <alignment/>
      <protection/>
    </xf>
    <xf numFmtId="4" fontId="0" fillId="0" borderId="0" xfId="59" applyNumberFormat="1" applyFont="1">
      <alignment/>
      <protection/>
    </xf>
    <xf numFmtId="0" fontId="14" fillId="33" borderId="0" xfId="59" applyFont="1" applyFill="1" applyAlignment="1">
      <alignment horizontal="left" vertical="top"/>
      <protection/>
    </xf>
    <xf numFmtId="0" fontId="0" fillId="0" borderId="0" xfId="59" applyFont="1" applyAlignment="1">
      <alignment vertical="top" wrapText="1"/>
      <protection/>
    </xf>
    <xf numFmtId="2" fontId="7" fillId="5" borderId="0" xfId="59" applyNumberFormat="1" applyFont="1" applyFill="1" applyAlignment="1">
      <alignment horizontal="right"/>
      <protection/>
    </xf>
    <xf numFmtId="0" fontId="7" fillId="5" borderId="0" xfId="59" applyFont="1" applyFill="1" applyAlignment="1">
      <alignment horizontal="center"/>
      <protection/>
    </xf>
    <xf numFmtId="0" fontId="1" fillId="5" borderId="0" xfId="59" applyFont="1" applyFill="1" applyAlignment="1">
      <alignment horizontal="justify" vertical="center" wrapText="1"/>
      <protection/>
    </xf>
    <xf numFmtId="0" fontId="0" fillId="0" borderId="0" xfId="59" applyFont="1" applyAlignment="1">
      <alignment horizontal="justify" vertical="center" wrapText="1"/>
      <protection/>
    </xf>
    <xf numFmtId="4" fontId="8" fillId="5" borderId="11" xfId="59" applyNumberFormat="1" applyFont="1" applyFill="1" applyBorder="1" applyAlignment="1">
      <alignment horizontal="right"/>
      <protection/>
    </xf>
    <xf numFmtId="2" fontId="8" fillId="5" borderId="11" xfId="59" applyNumberFormat="1" applyFont="1" applyFill="1" applyBorder="1" applyAlignment="1">
      <alignment horizontal="right"/>
      <protection/>
    </xf>
    <xf numFmtId="0" fontId="8" fillId="5" borderId="11" xfId="59" applyFont="1" applyFill="1" applyBorder="1" applyAlignment="1">
      <alignment horizontal="center"/>
      <protection/>
    </xf>
    <xf numFmtId="0" fontId="1" fillId="5" borderId="11" xfId="59" applyFont="1" applyFill="1" applyBorder="1" applyAlignment="1">
      <alignment horizontal="justify" vertical="center" wrapText="1"/>
      <protection/>
    </xf>
    <xf numFmtId="0" fontId="7" fillId="0" borderId="0" xfId="59" applyFont="1" applyAlignment="1">
      <alignment horizontal="justify" vertical="center" wrapText="1"/>
      <protection/>
    </xf>
    <xf numFmtId="0" fontId="8" fillId="0" borderId="0" xfId="59" applyFont="1" applyAlignment="1">
      <alignment horizontal="justify" vertical="center" wrapText="1"/>
      <protection/>
    </xf>
    <xf numFmtId="49" fontId="8" fillId="33" borderId="0" xfId="59" applyNumberFormat="1" applyFont="1" applyFill="1" applyAlignment="1">
      <alignment horizontal="left" vertical="top"/>
      <protection/>
    </xf>
    <xf numFmtId="49" fontId="1" fillId="0" borderId="0" xfId="59" applyNumberFormat="1" applyFont="1" applyAlignment="1">
      <alignment horizontal="left" vertical="top"/>
      <protection/>
    </xf>
    <xf numFmtId="4" fontId="7" fillId="5" borderId="0" xfId="59" applyNumberFormat="1" applyFont="1" applyFill="1" applyAlignment="1">
      <alignment horizontal="right" vertical="justify"/>
      <protection/>
    </xf>
    <xf numFmtId="4" fontId="8" fillId="5" borderId="11" xfId="59" applyNumberFormat="1" applyFont="1" applyFill="1" applyBorder="1" applyAlignment="1">
      <alignment horizontal="right" vertical="justify"/>
      <protection/>
    </xf>
    <xf numFmtId="2" fontId="8" fillId="5" borderId="11" xfId="59" applyNumberFormat="1" applyFont="1" applyFill="1" applyBorder="1" applyAlignment="1">
      <alignment horizontal="right" vertical="top"/>
      <protection/>
    </xf>
    <xf numFmtId="0" fontId="8" fillId="5" borderId="11" xfId="59" applyFont="1" applyFill="1" applyBorder="1" applyAlignment="1">
      <alignment horizontal="center" vertical="top"/>
      <protection/>
    </xf>
    <xf numFmtId="49" fontId="8" fillId="5" borderId="0" xfId="59" applyNumberFormat="1" applyFont="1" applyFill="1" applyAlignment="1">
      <alignment horizontal="left" vertical="top"/>
      <protection/>
    </xf>
    <xf numFmtId="0" fontId="0" fillId="34" borderId="0" xfId="59" applyFill="1">
      <alignment/>
      <protection/>
    </xf>
    <xf numFmtId="4" fontId="7" fillId="33" borderId="0" xfId="59" applyNumberFormat="1" applyFont="1" applyFill="1" applyAlignment="1">
      <alignment horizontal="right"/>
      <protection/>
    </xf>
    <xf numFmtId="2" fontId="7" fillId="33" borderId="0" xfId="59" applyNumberFormat="1" applyFont="1" applyFill="1" applyAlignment="1">
      <alignment horizontal="right" vertical="top"/>
      <protection/>
    </xf>
    <xf numFmtId="0" fontId="7" fillId="33" borderId="0" xfId="59" applyFont="1" applyFill="1" applyAlignment="1">
      <alignment horizontal="center" vertical="top"/>
      <protection/>
    </xf>
    <xf numFmtId="0" fontId="7" fillId="33" borderId="0" xfId="59" applyFont="1" applyFill="1" applyAlignment="1">
      <alignment horizontal="justify" vertical="justify" wrapText="1"/>
      <protection/>
    </xf>
    <xf numFmtId="4" fontId="0" fillId="33" borderId="0" xfId="59" applyNumberFormat="1" applyFont="1" applyFill="1">
      <alignment/>
      <protection/>
    </xf>
    <xf numFmtId="4" fontId="0" fillId="33" borderId="0" xfId="59" applyNumberFormat="1" applyFont="1" applyFill="1" applyAlignment="1">
      <alignment horizontal="right"/>
      <protection/>
    </xf>
    <xf numFmtId="0" fontId="0" fillId="33" borderId="0" xfId="59" applyFont="1" applyFill="1" applyAlignment="1">
      <alignment horizontal="justify" vertical="justify" wrapText="1"/>
      <protection/>
    </xf>
    <xf numFmtId="4" fontId="7" fillId="33" borderId="0" xfId="59" applyNumberFormat="1" applyFont="1" applyFill="1" applyAlignment="1">
      <alignment horizontal="right" vertical="justify"/>
      <protection/>
    </xf>
    <xf numFmtId="0" fontId="0" fillId="34" borderId="0" xfId="59" applyFont="1" applyFill="1">
      <alignment/>
      <protection/>
    </xf>
    <xf numFmtId="2" fontId="0" fillId="33" borderId="0" xfId="59" applyNumberFormat="1" applyFont="1" applyFill="1" applyAlignment="1">
      <alignment horizontal="right" vertical="top"/>
      <protection/>
    </xf>
    <xf numFmtId="0" fontId="0" fillId="33" borderId="0" xfId="59" applyFont="1" applyFill="1" applyAlignment="1">
      <alignment horizontal="center" vertical="top"/>
      <protection/>
    </xf>
    <xf numFmtId="4" fontId="0" fillId="33" borderId="0" xfId="59" applyNumberFormat="1" applyFont="1" applyFill="1" applyAlignment="1">
      <alignment horizontal="right" vertical="justify"/>
      <protection/>
    </xf>
    <xf numFmtId="2" fontId="7" fillId="33" borderId="0" xfId="59" applyNumberFormat="1" applyFont="1" applyFill="1" applyAlignment="1">
      <alignment horizontal="right"/>
      <protection/>
    </xf>
    <xf numFmtId="0" fontId="0" fillId="33" borderId="0" xfId="59" applyFont="1" applyFill="1" applyAlignment="1">
      <alignment horizontal="justify" vertical="top"/>
      <protection/>
    </xf>
    <xf numFmtId="0" fontId="0" fillId="34" borderId="0" xfId="59" applyFont="1" applyFill="1" applyAlignment="1">
      <alignment vertical="top"/>
      <protection/>
    </xf>
    <xf numFmtId="4" fontId="0" fillId="33" borderId="0" xfId="59" applyNumberFormat="1" applyFont="1" applyFill="1" applyAlignment="1">
      <alignment horizontal="right" vertical="top"/>
      <protection/>
    </xf>
    <xf numFmtId="0" fontId="0" fillId="33" borderId="0" xfId="59" applyFont="1" applyFill="1" applyAlignment="1">
      <alignment horizontal="justify" vertical="top" wrapText="1"/>
      <protection/>
    </xf>
    <xf numFmtId="0" fontId="0" fillId="33" borderId="0" xfId="59" applyFont="1" applyFill="1">
      <alignment/>
      <protection/>
    </xf>
    <xf numFmtId="2" fontId="7" fillId="33" borderId="0" xfId="59" applyNumberFormat="1" applyFont="1" applyFill="1" applyAlignment="1">
      <alignment horizontal="right" vertical="justify"/>
      <protection/>
    </xf>
    <xf numFmtId="0" fontId="7" fillId="33" borderId="0" xfId="59" applyFont="1" applyFill="1" applyAlignment="1">
      <alignment horizontal="center"/>
      <protection/>
    </xf>
    <xf numFmtId="0" fontId="1" fillId="33" borderId="0" xfId="59" applyFont="1" applyFill="1" applyAlignment="1">
      <alignment horizontal="justify" vertical="center" wrapText="1"/>
      <protection/>
    </xf>
    <xf numFmtId="0" fontId="0" fillId="5" borderId="0" xfId="59" applyFont="1" applyFill="1">
      <alignment/>
      <protection/>
    </xf>
    <xf numFmtId="2" fontId="7" fillId="5" borderId="0" xfId="59" applyNumberFormat="1" applyFont="1" applyFill="1" applyAlignment="1">
      <alignment horizontal="right" vertical="justify"/>
      <protection/>
    </xf>
    <xf numFmtId="0" fontId="1" fillId="5" borderId="0" xfId="59" applyFont="1" applyFill="1" applyAlignment="1">
      <alignment horizontal="justify" vertical="center" wrapText="1"/>
      <protection/>
    </xf>
    <xf numFmtId="2" fontId="7" fillId="0" borderId="0" xfId="59" applyNumberFormat="1" applyFont="1" applyAlignment="1">
      <alignment horizontal="right" vertical="justify"/>
      <protection/>
    </xf>
    <xf numFmtId="0" fontId="0" fillId="0" borderId="0" xfId="59" applyFont="1" applyAlignment="1">
      <alignment vertical="top"/>
      <protection/>
    </xf>
    <xf numFmtId="4" fontId="1" fillId="6" borderId="0" xfId="59" applyNumberFormat="1" applyFont="1" applyFill="1" applyAlignment="1">
      <alignment horizontal="right" vertical="center" wrapText="1"/>
      <protection/>
    </xf>
    <xf numFmtId="2" fontId="1" fillId="6" borderId="0" xfId="59" applyNumberFormat="1" applyFont="1" applyFill="1" applyAlignment="1">
      <alignment horizontal="right" vertical="center" wrapText="1"/>
      <protection/>
    </xf>
    <xf numFmtId="0" fontId="1" fillId="6" borderId="0" xfId="59" applyFont="1" applyFill="1" applyAlignment="1">
      <alignment horizontal="center" vertical="center" wrapText="1"/>
      <protection/>
    </xf>
    <xf numFmtId="49" fontId="1" fillId="6" borderId="0" xfId="59" applyNumberFormat="1" applyFont="1" applyFill="1" applyAlignment="1">
      <alignment horizontal="left" vertical="center" wrapText="1"/>
      <protection/>
    </xf>
    <xf numFmtId="49" fontId="1" fillId="6" borderId="0" xfId="59" applyNumberFormat="1" applyFont="1" applyFill="1" applyAlignment="1">
      <alignment horizontal="left" vertical="top" wrapText="1"/>
      <protection/>
    </xf>
    <xf numFmtId="166" fontId="96" fillId="0" borderId="0" xfId="59" applyNumberFormat="1" applyFont="1" applyAlignment="1">
      <alignment horizontal="right"/>
      <protection/>
    </xf>
    <xf numFmtId="0" fontId="2" fillId="0" borderId="0" xfId="59" applyFont="1" applyAlignment="1">
      <alignment horizontal="justify" vertical="justify"/>
      <protection/>
    </xf>
    <xf numFmtId="49" fontId="2" fillId="0" borderId="0" xfId="59" applyNumberFormat="1" applyFont="1" applyAlignment="1">
      <alignment horizontal="left" vertical="top"/>
      <protection/>
    </xf>
    <xf numFmtId="4" fontId="1" fillId="0" borderId="0" xfId="59" applyNumberFormat="1" applyFont="1" applyBorder="1" applyAlignment="1">
      <alignment horizontal="center" vertical="center" wrapText="1"/>
      <protection/>
    </xf>
    <xf numFmtId="2" fontId="1" fillId="0" borderId="0" xfId="59" applyNumberFormat="1" applyFont="1" applyBorder="1" applyAlignment="1">
      <alignment horizontal="right" vertical="center" wrapText="1"/>
      <protection/>
    </xf>
    <xf numFmtId="0" fontId="1" fillId="0" borderId="0" xfId="59" applyFont="1" applyBorder="1" applyAlignment="1">
      <alignment horizontal="center" vertical="center" wrapText="1"/>
      <protection/>
    </xf>
    <xf numFmtId="49" fontId="1" fillId="0" borderId="0" xfId="59" applyNumberFormat="1" applyFont="1" applyBorder="1" applyAlignment="1">
      <alignment horizontal="center" vertical="center" wrapText="1"/>
      <protection/>
    </xf>
    <xf numFmtId="49" fontId="1" fillId="0" borderId="0" xfId="59" applyNumberFormat="1" applyFont="1" applyBorder="1" applyAlignment="1">
      <alignment horizontal="left" vertical="top" wrapText="1"/>
      <protection/>
    </xf>
    <xf numFmtId="4" fontId="1" fillId="0" borderId="10" xfId="59" applyNumberFormat="1" applyFont="1" applyBorder="1" applyAlignment="1">
      <alignment horizontal="center" vertical="center" wrapText="1"/>
      <protection/>
    </xf>
    <xf numFmtId="2" fontId="1" fillId="0" borderId="10" xfId="59" applyNumberFormat="1" applyFont="1" applyBorder="1" applyAlignment="1">
      <alignment horizontal="right" vertical="center" wrapText="1"/>
      <protection/>
    </xf>
    <xf numFmtId="0" fontId="1" fillId="0" borderId="10" xfId="59" applyFont="1" applyBorder="1" applyAlignment="1">
      <alignment horizontal="center" vertical="center" wrapText="1"/>
      <protection/>
    </xf>
    <xf numFmtId="49" fontId="1" fillId="0" borderId="10" xfId="59" applyNumberFormat="1" applyFont="1" applyBorder="1" applyAlignment="1">
      <alignment horizontal="center" vertical="center" wrapText="1"/>
      <protection/>
    </xf>
    <xf numFmtId="49" fontId="1" fillId="0" borderId="10" xfId="59" applyNumberFormat="1" applyFont="1" applyBorder="1" applyAlignment="1">
      <alignment horizontal="left" vertical="top" wrapText="1"/>
      <protection/>
    </xf>
    <xf numFmtId="4" fontId="96" fillId="0" borderId="0" xfId="59" applyNumberFormat="1" applyFont="1" applyAlignment="1">
      <alignment horizontal="right" vertical="top" wrapText="1"/>
      <protection/>
    </xf>
    <xf numFmtId="2" fontId="99" fillId="0" borderId="0" xfId="59" applyNumberFormat="1" applyFont="1" applyAlignment="1">
      <alignment horizontal="right" vertical="top" wrapText="1"/>
      <protection/>
    </xf>
    <xf numFmtId="0" fontId="97" fillId="0" borderId="0" xfId="59" applyFont="1" applyAlignment="1">
      <alignment horizontal="center" vertical="top" wrapText="1"/>
      <protection/>
    </xf>
    <xf numFmtId="0" fontId="96" fillId="0" borderId="0" xfId="59" applyFont="1" applyAlignment="1">
      <alignment vertical="top" wrapText="1"/>
      <protection/>
    </xf>
    <xf numFmtId="49" fontId="97" fillId="0" borderId="0" xfId="59" applyNumberFormat="1" applyFont="1" applyAlignment="1">
      <alignment horizontal="left" vertical="top" wrapText="1"/>
      <protection/>
    </xf>
    <xf numFmtId="0" fontId="4" fillId="0" borderId="0" xfId="59" applyFont="1" applyAlignment="1">
      <alignment horizontal="center" vertical="top" wrapText="1"/>
      <protection/>
    </xf>
    <xf numFmtId="4" fontId="99" fillId="0" borderId="0" xfId="59" applyNumberFormat="1" applyFont="1" applyAlignment="1">
      <alignment horizontal="center" vertical="center" wrapText="1"/>
      <protection/>
    </xf>
    <xf numFmtId="0" fontId="96" fillId="0" borderId="0" xfId="60" applyFont="1">
      <alignment/>
      <protection/>
    </xf>
    <xf numFmtId="0" fontId="96" fillId="0" borderId="0" xfId="60" applyFont="1">
      <alignment/>
      <protection/>
    </xf>
    <xf numFmtId="4" fontId="96" fillId="0" borderId="0" xfId="60" applyNumberFormat="1" applyFont="1" applyAlignment="1">
      <alignment horizontal="right"/>
      <protection/>
    </xf>
    <xf numFmtId="2" fontId="96" fillId="0" borderId="0" xfId="60" applyNumberFormat="1" applyFont="1" applyAlignment="1">
      <alignment horizontal="right"/>
      <protection/>
    </xf>
    <xf numFmtId="0" fontId="96" fillId="0" borderId="0" xfId="60" applyFont="1" applyAlignment="1">
      <alignment horizontal="center"/>
      <protection/>
    </xf>
    <xf numFmtId="0" fontId="96" fillId="0" borderId="0" xfId="60" applyFont="1" applyAlignment="1">
      <alignment horizontal="left" vertical="top"/>
      <protection/>
    </xf>
    <xf numFmtId="0" fontId="0" fillId="5" borderId="0" xfId="60" applyFill="1">
      <alignment/>
      <protection/>
    </xf>
    <xf numFmtId="4" fontId="7" fillId="5" borderId="0" xfId="60" applyNumberFormat="1" applyFont="1" applyFill="1" applyAlignment="1">
      <alignment horizontal="right"/>
      <protection/>
    </xf>
    <xf numFmtId="2" fontId="7" fillId="5" borderId="0" xfId="60" applyNumberFormat="1" applyFont="1" applyFill="1" applyAlignment="1">
      <alignment horizontal="right" vertical="top"/>
      <protection/>
    </xf>
    <xf numFmtId="0" fontId="7" fillId="5" borderId="0" xfId="60" applyFont="1" applyFill="1" applyAlignment="1">
      <alignment horizontal="center" vertical="top"/>
      <protection/>
    </xf>
    <xf numFmtId="0" fontId="1" fillId="5" borderId="0" xfId="60" applyFont="1" applyFill="1" applyAlignment="1">
      <alignment horizontal="justify" vertical="justify"/>
      <protection/>
    </xf>
    <xf numFmtId="49" fontId="7" fillId="5" borderId="0" xfId="60" applyNumberFormat="1" applyFont="1" applyFill="1" applyAlignment="1">
      <alignment horizontal="left" vertical="top"/>
      <protection/>
    </xf>
    <xf numFmtId="0" fontId="0" fillId="0" borderId="0" xfId="60">
      <alignment/>
      <protection/>
    </xf>
    <xf numFmtId="4" fontId="7" fillId="0" borderId="0" xfId="60" applyNumberFormat="1" applyFont="1" applyAlignment="1">
      <alignment horizontal="right"/>
      <protection/>
    </xf>
    <xf numFmtId="2" fontId="7" fillId="0" borderId="0" xfId="60" applyNumberFormat="1" applyFont="1" applyAlignment="1">
      <alignment horizontal="right" vertical="top"/>
      <protection/>
    </xf>
    <xf numFmtId="0" fontId="7" fillId="0" borderId="0" xfId="60" applyFont="1" applyAlignment="1">
      <alignment horizontal="center" vertical="top"/>
      <protection/>
    </xf>
    <xf numFmtId="49" fontId="7" fillId="0" borderId="0" xfId="60" applyNumberFormat="1" applyFont="1" applyAlignment="1">
      <alignment horizontal="left" vertical="top"/>
      <protection/>
    </xf>
    <xf numFmtId="0" fontId="1" fillId="0" borderId="0" xfId="60" applyFont="1" applyAlignment="1">
      <alignment horizontal="justify" vertical="justify"/>
      <protection/>
    </xf>
    <xf numFmtId="0" fontId="0" fillId="0" borderId="0" xfId="60" applyFont="1">
      <alignment/>
      <protection/>
    </xf>
    <xf numFmtId="2" fontId="0" fillId="0" borderId="0" xfId="60" applyNumberFormat="1" applyFont="1" applyAlignment="1">
      <alignment horizontal="right"/>
      <protection/>
    </xf>
    <xf numFmtId="2" fontId="96" fillId="0" borderId="0" xfId="60" applyNumberFormat="1" applyFont="1" applyAlignment="1">
      <alignment horizontal="right"/>
      <protection/>
    </xf>
    <xf numFmtId="0" fontId="0" fillId="0" borderId="0" xfId="60" applyFont="1" applyAlignment="1">
      <alignment horizontal="center"/>
      <protection/>
    </xf>
    <xf numFmtId="49" fontId="0" fillId="0" borderId="0" xfId="60" applyNumberFormat="1" applyFont="1" applyAlignment="1">
      <alignment horizontal="left" vertical="top"/>
      <protection/>
    </xf>
    <xf numFmtId="0" fontId="0" fillId="0" borderId="0" xfId="60" applyFont="1" applyAlignment="1">
      <alignment horizontal="justify" vertical="justify"/>
      <protection/>
    </xf>
    <xf numFmtId="0" fontId="0" fillId="6" borderId="0" xfId="60" applyFont="1" applyFill="1">
      <alignment/>
      <protection/>
    </xf>
    <xf numFmtId="2" fontId="0" fillId="6" borderId="0" xfId="60" applyNumberFormat="1" applyFont="1" applyFill="1" applyAlignment="1">
      <alignment horizontal="right"/>
      <protection/>
    </xf>
    <xf numFmtId="2" fontId="96" fillId="6" borderId="0" xfId="60" applyNumberFormat="1" applyFont="1" applyFill="1" applyAlignment="1">
      <alignment horizontal="right"/>
      <protection/>
    </xf>
    <xf numFmtId="0" fontId="0" fillId="6" borderId="0" xfId="60" applyFont="1" applyFill="1" applyAlignment="1">
      <alignment horizontal="center"/>
      <protection/>
    </xf>
    <xf numFmtId="0" fontId="1" fillId="6" borderId="0" xfId="60" applyFont="1" applyFill="1" applyAlignment="1">
      <alignment horizontal="justify" vertical="justify"/>
      <protection/>
    </xf>
    <xf numFmtId="49" fontId="0" fillId="6" borderId="0" xfId="60" applyNumberFormat="1" applyFont="1" applyFill="1" applyAlignment="1">
      <alignment horizontal="left" vertical="top"/>
      <protection/>
    </xf>
    <xf numFmtId="4" fontId="96" fillId="0" borderId="0" xfId="60" applyNumberFormat="1" applyFont="1" applyBorder="1" applyAlignment="1">
      <alignment horizontal="right" vertical="justify"/>
      <protection/>
    </xf>
    <xf numFmtId="0" fontId="96" fillId="0" borderId="0" xfId="60" applyFont="1" applyBorder="1">
      <alignment/>
      <protection/>
    </xf>
    <xf numFmtId="0" fontId="1" fillId="0" borderId="0" xfId="60" applyFont="1" applyBorder="1" applyAlignment="1">
      <alignment horizontal="justify" vertical="center"/>
      <protection/>
    </xf>
    <xf numFmtId="0" fontId="96" fillId="0" borderId="0" xfId="60" applyFont="1" applyAlignment="1">
      <alignment horizontal="left"/>
      <protection/>
    </xf>
    <xf numFmtId="0" fontId="96" fillId="5" borderId="0" xfId="60" applyFont="1" applyFill="1">
      <alignment/>
      <protection/>
    </xf>
    <xf numFmtId="4" fontId="96" fillId="5" borderId="11" xfId="60" applyNumberFormat="1" applyFont="1" applyFill="1" applyBorder="1" applyAlignment="1">
      <alignment horizontal="right" vertical="justify"/>
      <protection/>
    </xf>
    <xf numFmtId="0" fontId="96" fillId="5" borderId="11" xfId="60" applyFont="1" applyFill="1" applyBorder="1">
      <alignment/>
      <protection/>
    </xf>
    <xf numFmtId="0" fontId="1" fillId="5" borderId="11" xfId="60" applyFont="1" applyFill="1" applyBorder="1" applyAlignment="1">
      <alignment horizontal="justify" vertical="center"/>
      <protection/>
    </xf>
    <xf numFmtId="0" fontId="96" fillId="5" borderId="0" xfId="60" applyFont="1" applyFill="1" applyAlignment="1">
      <alignment horizontal="left"/>
      <protection/>
    </xf>
    <xf numFmtId="4" fontId="96" fillId="0" borderId="0" xfId="60" applyNumberFormat="1" applyFont="1" applyAlignment="1">
      <alignment horizontal="right" vertical="justify"/>
      <protection/>
    </xf>
    <xf numFmtId="2" fontId="0" fillId="0" borderId="0" xfId="60" applyNumberFormat="1" applyFont="1" applyAlignment="1">
      <alignment horizontal="right"/>
      <protection/>
    </xf>
    <xf numFmtId="0" fontId="0" fillId="0" borderId="0" xfId="60" applyFont="1" applyAlignment="1">
      <alignment horizontal="center"/>
      <protection/>
    </xf>
    <xf numFmtId="0" fontId="0" fillId="0" borderId="0" xfId="60" applyFont="1" applyAlignment="1">
      <alignment horizontal="justify" vertical="justify"/>
      <protection/>
    </xf>
    <xf numFmtId="49" fontId="96" fillId="0" borderId="0" xfId="60" applyNumberFormat="1" applyFont="1" applyAlignment="1">
      <alignment horizontal="left" vertical="top"/>
      <protection/>
    </xf>
    <xf numFmtId="4" fontId="96" fillId="33" borderId="0" xfId="60" applyNumberFormat="1" applyFont="1" applyFill="1" applyAlignment="1">
      <alignment horizontal="right" vertical="justify"/>
      <protection/>
    </xf>
    <xf numFmtId="2" fontId="0" fillId="33" borderId="0" xfId="60" applyNumberFormat="1" applyFont="1" applyFill="1" applyAlignment="1">
      <alignment horizontal="right"/>
      <protection/>
    </xf>
    <xf numFmtId="0" fontId="0" fillId="33" borderId="0" xfId="60" applyFont="1" applyFill="1" applyAlignment="1">
      <alignment horizontal="center"/>
      <protection/>
    </xf>
    <xf numFmtId="0" fontId="0" fillId="33" borderId="0" xfId="60" applyFont="1" applyFill="1" applyAlignment="1">
      <alignment horizontal="justify" vertical="justify"/>
      <protection/>
    </xf>
    <xf numFmtId="49" fontId="96" fillId="33" borderId="0" xfId="60" applyNumberFormat="1" applyFont="1" applyFill="1" applyAlignment="1">
      <alignment horizontal="left" vertical="top"/>
      <protection/>
    </xf>
    <xf numFmtId="49" fontId="0" fillId="33" borderId="0" xfId="60" applyNumberFormat="1" applyFont="1" applyFill="1" applyAlignment="1">
      <alignment horizontal="left" vertical="top"/>
      <protection/>
    </xf>
    <xf numFmtId="4" fontId="96" fillId="0" borderId="0" xfId="60" applyNumberFormat="1" applyFont="1">
      <alignment/>
      <protection/>
    </xf>
    <xf numFmtId="2" fontId="0" fillId="33" borderId="0" xfId="60" applyNumberFormat="1" applyFont="1" applyFill="1" applyAlignment="1">
      <alignment horizontal="right"/>
      <protection/>
    </xf>
    <xf numFmtId="0" fontId="96" fillId="33" borderId="0" xfId="60" applyFont="1" applyFill="1">
      <alignment/>
      <protection/>
    </xf>
    <xf numFmtId="0" fontId="0" fillId="33" borderId="0" xfId="60" applyFont="1" applyFill="1" applyAlignment="1">
      <alignment vertical="top" wrapText="1"/>
      <protection/>
    </xf>
    <xf numFmtId="49" fontId="96" fillId="0" borderId="0" xfId="60" applyNumberFormat="1" applyFont="1" applyAlignment="1">
      <alignment vertical="top"/>
      <protection/>
    </xf>
    <xf numFmtId="2" fontId="96" fillId="33" borderId="0" xfId="60" applyNumberFormat="1" applyFont="1" applyFill="1" applyAlignment="1">
      <alignment horizontal="center"/>
      <protection/>
    </xf>
    <xf numFmtId="49" fontId="96" fillId="33" borderId="0" xfId="60" applyNumberFormat="1" applyFont="1" applyFill="1" applyAlignment="1">
      <alignment horizontal="center"/>
      <protection/>
    </xf>
    <xf numFmtId="0" fontId="0" fillId="0" borderId="0" xfId="60" applyNumberFormat="1" applyFont="1" applyAlignment="1">
      <alignment horizontal="justify" vertical="top" wrapText="1"/>
      <protection/>
    </xf>
    <xf numFmtId="0" fontId="0" fillId="33" borderId="0" xfId="60" applyFont="1" applyFill="1" applyAlignment="1">
      <alignment horizontal="justify" vertical="top"/>
      <protection/>
    </xf>
    <xf numFmtId="2" fontId="96" fillId="0" borderId="0" xfId="60" applyNumberFormat="1" applyFont="1" applyAlignment="1">
      <alignment horizontal="center"/>
      <protection/>
    </xf>
    <xf numFmtId="49" fontId="96" fillId="0" borderId="0" xfId="60" applyNumberFormat="1" applyFont="1" applyAlignment="1">
      <alignment horizontal="center"/>
      <protection/>
    </xf>
    <xf numFmtId="0" fontId="0" fillId="0" borderId="0" xfId="60" applyFont="1" applyAlignment="1">
      <alignment horizontal="justify" vertical="top"/>
      <protection/>
    </xf>
    <xf numFmtId="2" fontId="0" fillId="0" borderId="0" xfId="60" applyNumberFormat="1" applyFont="1" applyAlignment="1">
      <alignment horizontal="center"/>
      <protection/>
    </xf>
    <xf numFmtId="0" fontId="96" fillId="0" borderId="0" xfId="60" applyFont="1" applyAlignment="1">
      <alignment horizontal="justify" vertical="justify"/>
      <protection/>
    </xf>
    <xf numFmtId="4" fontId="0" fillId="0" borderId="0" xfId="60" applyNumberFormat="1" applyFont="1" applyAlignment="1">
      <alignment horizontal="right"/>
      <protection/>
    </xf>
    <xf numFmtId="0" fontId="96" fillId="33" borderId="0" xfId="60" applyFont="1" applyFill="1">
      <alignment/>
      <protection/>
    </xf>
    <xf numFmtId="2" fontId="96" fillId="33" borderId="0" xfId="60" applyNumberFormat="1" applyFont="1" applyFill="1" applyAlignment="1">
      <alignment horizontal="right"/>
      <protection/>
    </xf>
    <xf numFmtId="0" fontId="96" fillId="33" borderId="0" xfId="60" applyFont="1" applyFill="1" applyAlignment="1">
      <alignment horizontal="center"/>
      <protection/>
    </xf>
    <xf numFmtId="0" fontId="1" fillId="33" borderId="0" xfId="60" applyFont="1" applyFill="1" applyAlignment="1">
      <alignment horizontal="justify" vertical="justify"/>
      <protection/>
    </xf>
    <xf numFmtId="49" fontId="1" fillId="33" borderId="0" xfId="60" applyNumberFormat="1" applyFont="1" applyFill="1" applyAlignment="1">
      <alignment horizontal="left" vertical="top"/>
      <protection/>
    </xf>
    <xf numFmtId="4" fontId="96" fillId="5" borderId="0" xfId="60" applyNumberFormat="1" applyFont="1" applyFill="1" applyAlignment="1">
      <alignment horizontal="right" vertical="justify"/>
      <protection/>
    </xf>
    <xf numFmtId="2" fontId="96" fillId="5" borderId="0" xfId="60" applyNumberFormat="1" applyFont="1" applyFill="1" applyAlignment="1">
      <alignment horizontal="right"/>
      <protection/>
    </xf>
    <xf numFmtId="0" fontId="96" fillId="5" borderId="0" xfId="60" applyFont="1" applyFill="1" applyAlignment="1">
      <alignment horizontal="center"/>
      <protection/>
    </xf>
    <xf numFmtId="0" fontId="1" fillId="5" borderId="0" xfId="60" applyFont="1" applyFill="1" applyAlignment="1">
      <alignment horizontal="justify" vertical="justify"/>
      <protection/>
    </xf>
    <xf numFmtId="49" fontId="1" fillId="5" borderId="0" xfId="60" applyNumberFormat="1" applyFont="1" applyFill="1" applyAlignment="1">
      <alignment horizontal="left" vertical="top"/>
      <protection/>
    </xf>
    <xf numFmtId="4" fontId="96" fillId="33" borderId="0" xfId="60" applyNumberFormat="1" applyFont="1" applyFill="1" applyBorder="1" applyAlignment="1">
      <alignment horizontal="right" vertical="justify"/>
      <protection/>
    </xf>
    <xf numFmtId="2" fontId="96" fillId="33" borderId="0" xfId="60" applyNumberFormat="1" applyFont="1" applyFill="1" applyBorder="1">
      <alignment/>
      <protection/>
    </xf>
    <xf numFmtId="0" fontId="97" fillId="33" borderId="0" xfId="60" applyFont="1" applyFill="1" applyBorder="1" applyAlignment="1">
      <alignment horizontal="left" vertical="center"/>
      <protection/>
    </xf>
    <xf numFmtId="0" fontId="1" fillId="33" borderId="0" xfId="60" applyFont="1" applyFill="1" applyBorder="1" applyAlignment="1">
      <alignment horizontal="left" vertical="center"/>
      <protection/>
    </xf>
    <xf numFmtId="4" fontId="97" fillId="5" borderId="0" xfId="60" applyNumberFormat="1" applyFont="1" applyFill="1" applyBorder="1" applyAlignment="1">
      <alignment vertical="justify"/>
      <protection/>
    </xf>
    <xf numFmtId="4" fontId="96" fillId="5" borderId="0" xfId="60" applyNumberFormat="1" applyFont="1" applyFill="1" applyBorder="1" applyAlignment="1">
      <alignment horizontal="right" vertical="justify"/>
      <protection/>
    </xf>
    <xf numFmtId="2" fontId="96" fillId="5" borderId="11" xfId="60" applyNumberFormat="1" applyFont="1" applyFill="1" applyBorder="1">
      <alignment/>
      <protection/>
    </xf>
    <xf numFmtId="0" fontId="97" fillId="5" borderId="11" xfId="60" applyFont="1" applyFill="1" applyBorder="1" applyAlignment="1">
      <alignment horizontal="left" vertical="center"/>
      <protection/>
    </xf>
    <xf numFmtId="0" fontId="1" fillId="5" borderId="11" xfId="60" applyFont="1" applyFill="1" applyBorder="1" applyAlignment="1">
      <alignment horizontal="left" vertical="center"/>
      <protection/>
    </xf>
    <xf numFmtId="49" fontId="96" fillId="5" borderId="0" xfId="60" applyNumberFormat="1" applyFont="1" applyFill="1" applyAlignment="1">
      <alignment horizontal="left" vertical="top"/>
      <protection/>
    </xf>
    <xf numFmtId="0" fontId="96" fillId="0" borderId="0" xfId="60" applyFont="1" applyAlignment="1">
      <alignment wrapText="1"/>
      <protection/>
    </xf>
    <xf numFmtId="0" fontId="0" fillId="0" borderId="0" xfId="60" applyFont="1" applyAlignment="1">
      <alignment wrapText="1"/>
      <protection/>
    </xf>
    <xf numFmtId="0" fontId="0" fillId="0" borderId="0" xfId="60" applyFont="1" applyAlignment="1">
      <alignment horizontal="justify" vertical="justify" wrapText="1"/>
      <protection/>
    </xf>
    <xf numFmtId="0" fontId="15" fillId="0" borderId="0" xfId="60" applyFont="1" applyAlignment="1">
      <alignment horizontal="justify" vertical="justify"/>
      <protection/>
    </xf>
    <xf numFmtId="0" fontId="0" fillId="33" borderId="0" xfId="60" applyFont="1" applyFill="1" applyAlignment="1">
      <alignment horizontal="center"/>
      <protection/>
    </xf>
    <xf numFmtId="0" fontId="0" fillId="33" borderId="0" xfId="60" applyFont="1" applyFill="1" applyBorder="1" applyAlignment="1">
      <alignment horizontal="left" vertical="center" wrapText="1"/>
      <protection/>
    </xf>
    <xf numFmtId="0" fontId="0" fillId="33" borderId="0" xfId="60" applyFont="1" applyFill="1" applyAlignment="1">
      <alignment wrapText="1"/>
      <protection/>
    </xf>
    <xf numFmtId="0" fontId="0" fillId="33" borderId="0" xfId="60" applyFont="1" applyFill="1" applyAlignment="1">
      <alignment vertical="top"/>
      <protection/>
    </xf>
    <xf numFmtId="0" fontId="0" fillId="33" borderId="0" xfId="60" applyFont="1" applyFill="1" applyAlignment="1">
      <alignment horizontal="justify" vertical="justify" wrapText="1"/>
      <protection/>
    </xf>
    <xf numFmtId="2" fontId="96" fillId="0" borderId="0" xfId="60" applyNumberFormat="1" applyFont="1" applyBorder="1">
      <alignment/>
      <protection/>
    </xf>
    <xf numFmtId="0" fontId="97" fillId="0" borderId="0" xfId="60" applyFont="1" applyBorder="1" applyAlignment="1">
      <alignment horizontal="left" vertical="center"/>
      <protection/>
    </xf>
    <xf numFmtId="2" fontId="96" fillId="0" borderId="0" xfId="60" applyNumberFormat="1" applyFont="1">
      <alignment/>
      <protection/>
    </xf>
    <xf numFmtId="0" fontId="1" fillId="0" borderId="0" xfId="60" applyFont="1" applyBorder="1" applyAlignment="1">
      <alignment horizontal="left" vertical="center"/>
      <protection/>
    </xf>
    <xf numFmtId="2" fontId="0" fillId="0" borderId="0" xfId="60" applyNumberFormat="1" applyFont="1">
      <alignment/>
      <protection/>
    </xf>
    <xf numFmtId="0" fontId="0" fillId="0" borderId="0" xfId="60" applyFont="1">
      <alignment/>
      <protection/>
    </xf>
    <xf numFmtId="4" fontId="0" fillId="0" borderId="0" xfId="60" applyNumberFormat="1" applyFont="1" applyAlignment="1">
      <alignment horizontal="right" vertical="justify"/>
      <protection/>
    </xf>
    <xf numFmtId="0" fontId="1" fillId="0" borderId="0" xfId="60" applyFont="1" applyAlignment="1">
      <alignment horizontal="justify" vertical="justify"/>
      <protection/>
    </xf>
    <xf numFmtId="2" fontId="96" fillId="33" borderId="0" xfId="60" applyNumberFormat="1" applyFont="1" applyFill="1">
      <alignment/>
      <protection/>
    </xf>
    <xf numFmtId="2" fontId="96" fillId="5" borderId="0" xfId="60" applyNumberFormat="1" applyFont="1" applyFill="1">
      <alignment/>
      <protection/>
    </xf>
    <xf numFmtId="2" fontId="96" fillId="5" borderId="0" xfId="60" applyNumberFormat="1" applyFont="1" applyFill="1" applyAlignment="1">
      <alignment horizontal="center"/>
      <protection/>
    </xf>
    <xf numFmtId="0" fontId="97" fillId="0" borderId="0" xfId="60" applyFont="1" applyAlignment="1">
      <alignment horizontal="justify" vertical="justify"/>
      <protection/>
    </xf>
    <xf numFmtId="4" fontId="96" fillId="33" borderId="0" xfId="60" applyNumberFormat="1" applyFont="1" applyFill="1">
      <alignment/>
      <protection/>
    </xf>
    <xf numFmtId="4" fontId="0" fillId="33" borderId="0" xfId="60" applyNumberFormat="1" applyFont="1" applyFill="1" applyAlignment="1">
      <alignment horizontal="right"/>
      <protection/>
    </xf>
    <xf numFmtId="49" fontId="0" fillId="33" borderId="0" xfId="60" applyNumberFormat="1" applyFont="1" applyFill="1" applyAlignment="1">
      <alignment horizontal="left" vertical="top"/>
      <protection/>
    </xf>
    <xf numFmtId="4" fontId="96" fillId="33" borderId="0" xfId="60" applyNumberFormat="1" applyFont="1" applyFill="1" applyAlignment="1">
      <alignment horizontal="right"/>
      <protection/>
    </xf>
    <xf numFmtId="0" fontId="0" fillId="33" borderId="0" xfId="60" applyFont="1" applyFill="1" applyAlignment="1">
      <alignment horizontal="justify" vertical="justify"/>
      <protection/>
    </xf>
    <xf numFmtId="49" fontId="0" fillId="0" borderId="0" xfId="60" applyNumberFormat="1" applyFont="1" applyAlignment="1">
      <alignment horizontal="justify" vertical="center" wrapText="1"/>
      <protection/>
    </xf>
    <xf numFmtId="0" fontId="0" fillId="0" borderId="0" xfId="60" applyFont="1" applyAlignment="1">
      <alignment horizontal="left"/>
      <protection/>
    </xf>
    <xf numFmtId="4" fontId="96" fillId="5" borderId="0" xfId="60" applyNumberFormat="1" applyFont="1" applyFill="1" applyAlignment="1">
      <alignment horizontal="right"/>
      <protection/>
    </xf>
    <xf numFmtId="2" fontId="0" fillId="5" borderId="0" xfId="60" applyNumberFormat="1" applyFont="1" applyFill="1" applyAlignment="1">
      <alignment horizontal="right"/>
      <protection/>
    </xf>
    <xf numFmtId="0" fontId="0" fillId="5" borderId="0" xfId="60" applyFont="1" applyFill="1" applyAlignment="1">
      <alignment horizontal="center"/>
      <protection/>
    </xf>
    <xf numFmtId="49" fontId="1" fillId="5" borderId="0" xfId="60" applyNumberFormat="1" applyFont="1" applyFill="1" applyAlignment="1">
      <alignment horizontal="justify" vertical="center" wrapText="1"/>
      <protection/>
    </xf>
    <xf numFmtId="0" fontId="1" fillId="5" borderId="0" xfId="60" applyFont="1" applyFill="1" applyAlignment="1">
      <alignment horizontal="left"/>
      <protection/>
    </xf>
    <xf numFmtId="2" fontId="0" fillId="0" borderId="0" xfId="60" applyNumberFormat="1" applyFont="1" applyBorder="1" applyAlignment="1">
      <alignment horizontal="right"/>
      <protection/>
    </xf>
    <xf numFmtId="0" fontId="0" fillId="0" borderId="0" xfId="60" applyFont="1" applyBorder="1" applyAlignment="1">
      <alignment horizontal="center"/>
      <protection/>
    </xf>
    <xf numFmtId="0" fontId="1" fillId="0" borderId="0" xfId="60" applyFont="1" applyAlignment="1">
      <alignment horizontal="left"/>
      <protection/>
    </xf>
    <xf numFmtId="2" fontId="0" fillId="5" borderId="11" xfId="60" applyNumberFormat="1" applyFont="1" applyFill="1" applyBorder="1" applyAlignment="1">
      <alignment horizontal="right"/>
      <protection/>
    </xf>
    <xf numFmtId="0" fontId="0" fillId="5" borderId="11" xfId="60" applyFont="1" applyFill="1" applyBorder="1" applyAlignment="1">
      <alignment horizontal="center"/>
      <protection/>
    </xf>
    <xf numFmtId="49" fontId="1" fillId="0" borderId="0" xfId="60" applyNumberFormat="1" applyFont="1" applyAlignment="1">
      <alignment horizontal="justify" vertical="center" wrapText="1"/>
      <protection/>
    </xf>
    <xf numFmtId="2" fontId="96" fillId="0" borderId="0" xfId="60" applyNumberFormat="1" applyFont="1" applyAlignment="1">
      <alignment horizontal="right" vertical="justify"/>
      <protection/>
    </xf>
    <xf numFmtId="0" fontId="96" fillId="0" borderId="0" xfId="60" applyFont="1" applyAlignment="1">
      <alignment horizontal="center" vertical="justify"/>
      <protection/>
    </xf>
    <xf numFmtId="0" fontId="96" fillId="0" borderId="0" xfId="60" applyFont="1" applyAlignment="1">
      <alignment horizontal="justify" vertical="top" wrapText="1"/>
      <protection/>
    </xf>
    <xf numFmtId="2" fontId="0" fillId="0" borderId="0" xfId="60" applyNumberFormat="1" applyFont="1" applyAlignment="1">
      <alignment horizontal="right" vertical="justify"/>
      <protection/>
    </xf>
    <xf numFmtId="0" fontId="0" fillId="33" borderId="0" xfId="60" applyFont="1" applyFill="1" applyAlignment="1">
      <alignment horizontal="justify" vertical="center" wrapText="1"/>
      <protection/>
    </xf>
    <xf numFmtId="0" fontId="96" fillId="0" borderId="0" xfId="60" applyFont="1" applyAlignment="1">
      <alignment horizontal="justify" vertical="top"/>
      <protection/>
    </xf>
    <xf numFmtId="0" fontId="0" fillId="33" borderId="0" xfId="60" applyFont="1" applyFill="1" applyAlignment="1">
      <alignment horizontal="justify" vertical="top"/>
      <protection/>
    </xf>
    <xf numFmtId="2" fontId="0" fillId="33" borderId="0" xfId="60" applyNumberFormat="1" applyFont="1" applyFill="1" applyAlignment="1">
      <alignment horizontal="right" vertical="justify"/>
      <protection/>
    </xf>
    <xf numFmtId="0" fontId="0" fillId="33" borderId="0" xfId="60" applyFont="1" applyFill="1" applyAlignment="1">
      <alignment horizontal="center" vertical="justify"/>
      <protection/>
    </xf>
    <xf numFmtId="49" fontId="97" fillId="0" borderId="0" xfId="60" applyNumberFormat="1" applyFont="1" applyAlignment="1">
      <alignment horizontal="left" vertical="top"/>
      <protection/>
    </xf>
    <xf numFmtId="0" fontId="0" fillId="5" borderId="0" xfId="60" applyFont="1" applyFill="1" applyAlignment="1">
      <alignment vertical="justify"/>
      <protection/>
    </xf>
    <xf numFmtId="4" fontId="0" fillId="5" borderId="0" xfId="60" applyNumberFormat="1" applyFont="1" applyFill="1" applyAlignment="1">
      <alignment horizontal="right" vertical="justify"/>
      <protection/>
    </xf>
    <xf numFmtId="49" fontId="1" fillId="5" borderId="0" xfId="60" applyNumberFormat="1" applyFont="1" applyFill="1" applyAlignment="1">
      <alignment horizontal="left" vertical="top"/>
      <protection/>
    </xf>
    <xf numFmtId="2" fontId="16" fillId="0" borderId="0" xfId="60" applyNumberFormat="1" applyFont="1" applyAlignment="1">
      <alignment horizontal="right"/>
      <protection/>
    </xf>
    <xf numFmtId="0" fontId="16" fillId="0" borderId="0" xfId="60" applyFont="1" applyAlignment="1">
      <alignment horizontal="center"/>
      <protection/>
    </xf>
    <xf numFmtId="0" fontId="6" fillId="0" borderId="0" xfId="60" applyFont="1">
      <alignment/>
      <protection/>
    </xf>
    <xf numFmtId="4" fontId="0" fillId="0" borderId="0" xfId="60" applyNumberFormat="1" applyFont="1" applyAlignment="1">
      <alignment horizontal="right" vertical="justify"/>
      <protection/>
    </xf>
    <xf numFmtId="49" fontId="1" fillId="0" borderId="0" xfId="60" applyNumberFormat="1" applyFont="1" applyAlignment="1">
      <alignment horizontal="left" vertical="top"/>
      <protection/>
    </xf>
    <xf numFmtId="0" fontId="0" fillId="6" borderId="0" xfId="60" applyFont="1" applyFill="1" applyAlignment="1">
      <alignment vertical="justify"/>
      <protection/>
    </xf>
    <xf numFmtId="4" fontId="0" fillId="6" borderId="0" xfId="60" applyNumberFormat="1" applyFont="1" applyFill="1" applyAlignment="1">
      <alignment horizontal="right" vertical="justify"/>
      <protection/>
    </xf>
    <xf numFmtId="49" fontId="1" fillId="6" borderId="0" xfId="60" applyNumberFormat="1" applyFont="1" applyFill="1" applyAlignment="1">
      <alignment horizontal="left" vertical="top"/>
      <protection/>
    </xf>
    <xf numFmtId="0" fontId="0" fillId="0" borderId="0" xfId="60" applyFont="1" applyAlignment="1">
      <alignment vertical="top"/>
      <protection/>
    </xf>
    <xf numFmtId="4" fontId="1" fillId="0" borderId="0" xfId="60" applyNumberFormat="1" applyFont="1" applyBorder="1" applyAlignment="1">
      <alignment horizontal="center" vertical="center" wrapText="1"/>
      <protection/>
    </xf>
    <xf numFmtId="2" fontId="1" fillId="0" borderId="0" xfId="60" applyNumberFormat="1" applyFont="1" applyBorder="1" applyAlignment="1">
      <alignment horizontal="right" vertical="center" wrapText="1"/>
      <protection/>
    </xf>
    <xf numFmtId="0" fontId="1" fillId="0" borderId="0" xfId="60" applyFont="1" applyBorder="1" applyAlignment="1">
      <alignment horizontal="center" vertical="center" wrapText="1"/>
      <protection/>
    </xf>
    <xf numFmtId="49" fontId="1" fillId="0" borderId="0" xfId="60" applyNumberFormat="1" applyFont="1" applyBorder="1" applyAlignment="1">
      <alignment horizontal="center" vertical="center" wrapText="1"/>
      <protection/>
    </xf>
    <xf numFmtId="49" fontId="1" fillId="0" borderId="0" xfId="60" applyNumberFormat="1" applyFont="1" applyBorder="1" applyAlignment="1">
      <alignment horizontal="left" vertical="top" wrapText="1"/>
      <protection/>
    </xf>
    <xf numFmtId="4" fontId="1" fillId="0" borderId="10" xfId="60" applyNumberFormat="1" applyFont="1" applyBorder="1" applyAlignment="1">
      <alignment horizontal="center" vertical="center" wrapText="1"/>
      <protection/>
    </xf>
    <xf numFmtId="2" fontId="1" fillId="0" borderId="10" xfId="60" applyNumberFormat="1" applyFont="1" applyBorder="1" applyAlignment="1">
      <alignment horizontal="right" vertical="center" wrapText="1"/>
      <protection/>
    </xf>
    <xf numFmtId="0" fontId="1" fillId="0" borderId="10" xfId="60" applyFont="1" applyBorder="1" applyAlignment="1">
      <alignment horizontal="center" vertical="center" wrapText="1"/>
      <protection/>
    </xf>
    <xf numFmtId="49" fontId="1" fillId="0" borderId="10" xfId="60" applyNumberFormat="1" applyFont="1" applyBorder="1" applyAlignment="1">
      <alignment horizontal="center" vertical="center" wrapText="1"/>
      <protection/>
    </xf>
    <xf numFmtId="49" fontId="1" fillId="0" borderId="10" xfId="60" applyNumberFormat="1" applyFont="1" applyBorder="1" applyAlignment="1">
      <alignment horizontal="left" vertical="top" wrapText="1"/>
      <protection/>
    </xf>
    <xf numFmtId="0" fontId="96" fillId="0" borderId="0" xfId="60" applyFont="1" applyAlignment="1">
      <alignment vertical="top"/>
      <protection/>
    </xf>
    <xf numFmtId="4" fontId="96" fillId="0" borderId="0" xfId="60" applyNumberFormat="1" applyFont="1" applyAlignment="1">
      <alignment horizontal="right" vertical="top" wrapText="1"/>
      <protection/>
    </xf>
    <xf numFmtId="2" fontId="99" fillId="0" borderId="0" xfId="60" applyNumberFormat="1" applyFont="1" applyAlignment="1">
      <alignment horizontal="right" vertical="top" wrapText="1"/>
      <protection/>
    </xf>
    <xf numFmtId="0" fontId="97" fillId="0" borderId="0" xfId="60" applyFont="1" applyAlignment="1">
      <alignment horizontal="center" vertical="top" wrapText="1"/>
      <protection/>
    </xf>
    <xf numFmtId="0" fontId="96" fillId="0" borderId="0" xfId="60" applyFont="1" applyAlignment="1">
      <alignment vertical="top" wrapText="1"/>
      <protection/>
    </xf>
    <xf numFmtId="49" fontId="97" fillId="0" borderId="0" xfId="60" applyNumberFormat="1" applyFont="1" applyAlignment="1">
      <alignment horizontal="left" vertical="top" wrapText="1"/>
      <protection/>
    </xf>
    <xf numFmtId="0" fontId="4" fillId="0" borderId="0" xfId="60" applyFont="1" applyFill="1" applyAlignment="1">
      <alignment horizontal="center" vertical="top" wrapText="1"/>
      <protection/>
    </xf>
    <xf numFmtId="4" fontId="99" fillId="0" borderId="0" xfId="60" applyNumberFormat="1" applyFont="1" applyAlignment="1">
      <alignment horizontal="center" vertical="center" wrapText="1"/>
      <protection/>
    </xf>
    <xf numFmtId="0" fontId="96" fillId="0" borderId="0" xfId="61" applyFont="1">
      <alignment/>
      <protection/>
    </xf>
    <xf numFmtId="0" fontId="96" fillId="0" borderId="0" xfId="61" applyFont="1">
      <alignment/>
      <protection/>
    </xf>
    <xf numFmtId="4" fontId="96" fillId="0" borderId="0" xfId="61" applyNumberFormat="1" applyFont="1" applyAlignment="1">
      <alignment horizontal="right"/>
      <protection/>
    </xf>
    <xf numFmtId="2" fontId="96" fillId="0" borderId="0" xfId="61" applyNumberFormat="1" applyFont="1" applyAlignment="1">
      <alignment horizontal="right"/>
      <protection/>
    </xf>
    <xf numFmtId="0" fontId="96" fillId="0" borderId="0" xfId="61" applyFont="1" applyAlignment="1">
      <alignment horizontal="center"/>
      <protection/>
    </xf>
    <xf numFmtId="0" fontId="96" fillId="0" borderId="0" xfId="61" applyFont="1" applyAlignment="1">
      <alignment horizontal="left" vertical="top"/>
      <protection/>
    </xf>
    <xf numFmtId="0" fontId="0" fillId="33" borderId="0" xfId="61" applyFill="1">
      <alignment/>
      <protection/>
    </xf>
    <xf numFmtId="4" fontId="7" fillId="33" borderId="0" xfId="61" applyNumberFormat="1" applyFont="1" applyFill="1" applyAlignment="1">
      <alignment horizontal="right"/>
      <protection/>
    </xf>
    <xf numFmtId="2" fontId="7" fillId="33" borderId="0" xfId="61" applyNumberFormat="1" applyFont="1" applyFill="1" applyAlignment="1">
      <alignment horizontal="right" vertical="top"/>
      <protection/>
    </xf>
    <xf numFmtId="0" fontId="7" fillId="33" borderId="0" xfId="61" applyFont="1" applyFill="1" applyAlignment="1">
      <alignment horizontal="center" vertical="top"/>
      <protection/>
    </xf>
    <xf numFmtId="0" fontId="1" fillId="33" borderId="0" xfId="61" applyFont="1" applyFill="1" applyAlignment="1">
      <alignment horizontal="justify" vertical="justify"/>
      <protection/>
    </xf>
    <xf numFmtId="49" fontId="7" fillId="33" borderId="0" xfId="61" applyNumberFormat="1" applyFont="1" applyFill="1" applyAlignment="1">
      <alignment horizontal="left" vertical="top"/>
      <protection/>
    </xf>
    <xf numFmtId="0" fontId="0" fillId="5" borderId="0" xfId="61" applyFill="1">
      <alignment/>
      <protection/>
    </xf>
    <xf numFmtId="4" fontId="7" fillId="5" borderId="11" xfId="61" applyNumberFormat="1" applyFont="1" applyFill="1" applyBorder="1" applyAlignment="1">
      <alignment horizontal="right"/>
      <protection/>
    </xf>
    <xf numFmtId="2" fontId="7" fillId="5" borderId="11" xfId="61" applyNumberFormat="1" applyFont="1" applyFill="1" applyBorder="1" applyAlignment="1">
      <alignment horizontal="right" vertical="top"/>
      <protection/>
    </xf>
    <xf numFmtId="0" fontId="7" fillId="5" borderId="11" xfId="61" applyFont="1" applyFill="1" applyBorder="1" applyAlignment="1">
      <alignment horizontal="center" vertical="top"/>
      <protection/>
    </xf>
    <xf numFmtId="0" fontId="1" fillId="5" borderId="11" xfId="61" applyFont="1" applyFill="1" applyBorder="1" applyAlignment="1">
      <alignment horizontal="justify" vertical="justify"/>
      <protection/>
    </xf>
    <xf numFmtId="49" fontId="7" fillId="5" borderId="0" xfId="61" applyNumberFormat="1" applyFont="1" applyFill="1" applyAlignment="1">
      <alignment horizontal="left" vertical="top"/>
      <protection/>
    </xf>
    <xf numFmtId="0" fontId="0" fillId="0" borderId="0" xfId="61" applyFont="1">
      <alignment/>
      <protection/>
    </xf>
    <xf numFmtId="4" fontId="0" fillId="0" borderId="0" xfId="61" applyNumberFormat="1" applyFont="1" applyAlignment="1">
      <alignment horizontal="right"/>
      <protection/>
    </xf>
    <xf numFmtId="2" fontId="0" fillId="0" borderId="0" xfId="61" applyNumberFormat="1" applyFont="1" applyAlignment="1">
      <alignment horizontal="right"/>
      <protection/>
    </xf>
    <xf numFmtId="2" fontId="96" fillId="0" borderId="0" xfId="61" applyNumberFormat="1" applyFont="1" applyAlignment="1">
      <alignment horizontal="right"/>
      <protection/>
    </xf>
    <xf numFmtId="0" fontId="0" fillId="0" borderId="0" xfId="61" applyFont="1" applyAlignment="1">
      <alignment horizontal="center"/>
      <protection/>
    </xf>
    <xf numFmtId="0" fontId="1" fillId="0" borderId="0" xfId="61" applyFont="1" applyAlignment="1">
      <alignment horizontal="justify" vertical="justify"/>
      <protection/>
    </xf>
    <xf numFmtId="49" fontId="0" fillId="0" borderId="0" xfId="61" applyNumberFormat="1" applyFont="1" applyAlignment="1">
      <alignment horizontal="left" vertical="top"/>
      <protection/>
    </xf>
    <xf numFmtId="0" fontId="0" fillId="0" borderId="0" xfId="61" applyFont="1" applyAlignment="1">
      <alignment horizontal="justify" vertical="justify"/>
      <protection/>
    </xf>
    <xf numFmtId="0" fontId="0" fillId="6" borderId="0" xfId="61" applyFont="1" applyFill="1">
      <alignment/>
      <protection/>
    </xf>
    <xf numFmtId="2" fontId="0" fillId="6" borderId="0" xfId="61" applyNumberFormat="1" applyFont="1" applyFill="1" applyAlignment="1">
      <alignment horizontal="right"/>
      <protection/>
    </xf>
    <xf numFmtId="2" fontId="96" fillId="6" borderId="0" xfId="61" applyNumberFormat="1" applyFont="1" applyFill="1" applyAlignment="1">
      <alignment horizontal="right"/>
      <protection/>
    </xf>
    <xf numFmtId="0" fontId="0" fillId="6" borderId="0" xfId="61" applyFont="1" applyFill="1" applyAlignment="1">
      <alignment horizontal="center"/>
      <protection/>
    </xf>
    <xf numFmtId="0" fontId="1" fillId="6" borderId="0" xfId="61" applyFont="1" applyFill="1" applyAlignment="1">
      <alignment horizontal="justify" vertical="justify"/>
      <protection/>
    </xf>
    <xf numFmtId="49" fontId="1" fillId="6" borderId="0" xfId="61" applyNumberFormat="1" applyFont="1" applyFill="1" applyAlignment="1">
      <alignment horizontal="left" vertical="top"/>
      <protection/>
    </xf>
    <xf numFmtId="4" fontId="96" fillId="0" borderId="0" xfId="61" applyNumberFormat="1" applyFont="1" applyBorder="1" applyAlignment="1">
      <alignment horizontal="right" vertical="justify"/>
      <protection/>
    </xf>
    <xf numFmtId="0" fontId="96" fillId="0" borderId="0" xfId="61" applyFont="1" applyBorder="1">
      <alignment/>
      <protection/>
    </xf>
    <xf numFmtId="0" fontId="1" fillId="0" borderId="0" xfId="61" applyFont="1" applyBorder="1" applyAlignment="1">
      <alignment horizontal="justify" vertical="center"/>
      <protection/>
    </xf>
    <xf numFmtId="0" fontId="96" fillId="0" borderId="0" xfId="61" applyFont="1" applyAlignment="1">
      <alignment horizontal="left"/>
      <protection/>
    </xf>
    <xf numFmtId="0" fontId="96" fillId="33" borderId="0" xfId="61" applyFont="1" applyFill="1">
      <alignment/>
      <protection/>
    </xf>
    <xf numFmtId="4" fontId="96" fillId="33" borderId="0" xfId="61" applyNumberFormat="1" applyFont="1" applyFill="1" applyBorder="1" applyAlignment="1">
      <alignment horizontal="right" vertical="justify"/>
      <protection/>
    </xf>
    <xf numFmtId="0" fontId="96" fillId="33" borderId="0" xfId="61" applyFont="1" applyFill="1" applyBorder="1">
      <alignment/>
      <protection/>
    </xf>
    <xf numFmtId="0" fontId="1" fillId="33" borderId="0" xfId="61" applyFont="1" applyFill="1" applyBorder="1" applyAlignment="1">
      <alignment horizontal="justify" vertical="center"/>
      <protection/>
    </xf>
    <xf numFmtId="0" fontId="96" fillId="33" borderId="0" xfId="61" applyFont="1" applyFill="1" applyAlignment="1">
      <alignment horizontal="left"/>
      <protection/>
    </xf>
    <xf numFmtId="0" fontId="0" fillId="0" borderId="0" xfId="61">
      <alignment/>
      <protection/>
    </xf>
    <xf numFmtId="4" fontId="7" fillId="0" borderId="0" xfId="61" applyNumberFormat="1" applyFont="1" applyAlignment="1">
      <alignment horizontal="right"/>
      <protection/>
    </xf>
    <xf numFmtId="2" fontId="7" fillId="0" borderId="0" xfId="61" applyNumberFormat="1" applyFont="1" applyAlignment="1">
      <alignment horizontal="right" vertical="top"/>
      <protection/>
    </xf>
    <xf numFmtId="0" fontId="7" fillId="0" borderId="0" xfId="61" applyFont="1" applyAlignment="1">
      <alignment horizontal="center" vertical="top"/>
      <protection/>
    </xf>
    <xf numFmtId="49" fontId="7" fillId="0" borderId="0" xfId="61" applyNumberFormat="1" applyFont="1" applyAlignment="1">
      <alignment horizontal="left" vertical="top"/>
      <protection/>
    </xf>
    <xf numFmtId="0" fontId="0" fillId="7" borderId="0" xfId="61" applyFont="1" applyFill="1">
      <alignment/>
      <protection/>
    </xf>
    <xf numFmtId="2" fontId="0" fillId="7" borderId="0" xfId="61" applyNumberFormat="1" applyFont="1" applyFill="1" applyAlignment="1">
      <alignment horizontal="right"/>
      <protection/>
    </xf>
    <xf numFmtId="2" fontId="96" fillId="7" borderId="0" xfId="61" applyNumberFormat="1" applyFont="1" applyFill="1" applyAlignment="1">
      <alignment horizontal="right"/>
      <protection/>
    </xf>
    <xf numFmtId="0" fontId="0" fillId="7" borderId="0" xfId="61" applyFont="1" applyFill="1" applyAlignment="1">
      <alignment horizontal="center"/>
      <protection/>
    </xf>
    <xf numFmtId="0" fontId="1" fillId="7" borderId="0" xfId="61" applyFont="1" applyFill="1" applyAlignment="1">
      <alignment horizontal="justify" vertical="justify"/>
      <protection/>
    </xf>
    <xf numFmtId="49" fontId="1" fillId="7" borderId="0" xfId="61" applyNumberFormat="1" applyFont="1" applyFill="1" applyAlignment="1">
      <alignment horizontal="left" vertical="top"/>
      <protection/>
    </xf>
    <xf numFmtId="4" fontId="1" fillId="5" borderId="11" xfId="61" applyNumberFormat="1" applyFont="1" applyFill="1" applyBorder="1" applyAlignment="1">
      <alignment horizontal="right"/>
      <protection/>
    </xf>
    <xf numFmtId="2" fontId="1" fillId="5" borderId="11" xfId="61" applyNumberFormat="1" applyFont="1" applyFill="1" applyBorder="1" applyAlignment="1">
      <alignment horizontal="right" vertical="top"/>
      <protection/>
    </xf>
    <xf numFmtId="0" fontId="1" fillId="5" borderId="11" xfId="61" applyFont="1" applyFill="1" applyBorder="1" applyAlignment="1">
      <alignment horizontal="center" vertical="top"/>
      <protection/>
    </xf>
    <xf numFmtId="0" fontId="1" fillId="5" borderId="11" xfId="61" applyFont="1" applyFill="1" applyBorder="1" applyAlignment="1">
      <alignment horizontal="justify" vertical="justify" wrapText="1"/>
      <protection/>
    </xf>
    <xf numFmtId="2" fontId="0" fillId="33" borderId="0" xfId="61" applyNumberFormat="1" applyFont="1" applyFill="1" applyAlignment="1">
      <alignment horizontal="right"/>
      <protection/>
    </xf>
    <xf numFmtId="0" fontId="0" fillId="33" borderId="0" xfId="61" applyFont="1" applyFill="1" applyAlignment="1">
      <alignment horizontal="center"/>
      <protection/>
    </xf>
    <xf numFmtId="0" fontId="0" fillId="33" borderId="0" xfId="61" applyFont="1" applyFill="1" applyAlignment="1">
      <alignment horizontal="justify" vertical="justify" wrapText="1"/>
      <protection/>
    </xf>
    <xf numFmtId="49" fontId="1" fillId="33" borderId="0" xfId="61" applyNumberFormat="1" applyFont="1" applyFill="1" applyAlignment="1">
      <alignment horizontal="left" vertical="top"/>
      <protection/>
    </xf>
    <xf numFmtId="0" fontId="1" fillId="33" borderId="0" xfId="61" applyFont="1" applyFill="1" applyAlignment="1">
      <alignment horizontal="justify" vertical="justify"/>
      <protection/>
    </xf>
    <xf numFmtId="0" fontId="0" fillId="33" borderId="0" xfId="61" applyFont="1" applyFill="1" applyAlignment="1">
      <alignment wrapText="1"/>
      <protection/>
    </xf>
    <xf numFmtId="0" fontId="0" fillId="0" borderId="0" xfId="61" applyFont="1" applyAlignment="1">
      <alignment horizontal="justify" vertical="justify"/>
      <protection/>
    </xf>
    <xf numFmtId="4" fontId="0" fillId="33" borderId="0" xfId="61" applyNumberFormat="1" applyFont="1" applyFill="1" applyAlignment="1">
      <alignment horizontal="right" vertical="justify"/>
      <protection/>
    </xf>
    <xf numFmtId="0" fontId="0" fillId="33" borderId="0" xfId="61" applyFont="1" applyFill="1" applyAlignment="1">
      <alignment horizontal="justify" vertical="justify"/>
      <protection/>
    </xf>
    <xf numFmtId="4" fontId="0" fillId="0" borderId="0" xfId="61" applyNumberFormat="1" applyFont="1" applyAlignment="1">
      <alignment horizontal="right" vertical="justify"/>
      <protection/>
    </xf>
    <xf numFmtId="0" fontId="0" fillId="0" borderId="0" xfId="61" applyFont="1" applyAlignment="1">
      <alignment horizontal="justify" vertical="justify" wrapText="1"/>
      <protection/>
    </xf>
    <xf numFmtId="49" fontId="1" fillId="0" borderId="0" xfId="61" applyNumberFormat="1" applyFont="1" applyAlignment="1">
      <alignment horizontal="left" vertical="top"/>
      <protection/>
    </xf>
    <xf numFmtId="49" fontId="0" fillId="0" borderId="0" xfId="61" applyNumberFormat="1" applyFont="1" applyAlignment="1">
      <alignment horizontal="justify" vertical="justify" wrapText="1"/>
      <protection/>
    </xf>
    <xf numFmtId="0" fontId="0" fillId="33" borderId="0" xfId="61" applyFont="1" applyFill="1">
      <alignment/>
      <protection/>
    </xf>
    <xf numFmtId="4" fontId="0" fillId="5" borderId="0" xfId="61" applyNumberFormat="1" applyFont="1" applyFill="1" applyAlignment="1">
      <alignment horizontal="right"/>
      <protection/>
    </xf>
    <xf numFmtId="2" fontId="0" fillId="5" borderId="0" xfId="61" applyNumberFormat="1" applyFont="1" applyFill="1" applyAlignment="1">
      <alignment horizontal="right" vertical="top"/>
      <protection/>
    </xf>
    <xf numFmtId="0" fontId="0" fillId="5" borderId="0" xfId="61" applyFont="1" applyFill="1" applyAlignment="1">
      <alignment horizontal="center" vertical="top"/>
      <protection/>
    </xf>
    <xf numFmtId="0" fontId="1" fillId="5" borderId="0" xfId="61" applyFont="1" applyFill="1" applyAlignment="1">
      <alignment horizontal="justify" vertical="justify" wrapText="1"/>
      <protection/>
    </xf>
    <xf numFmtId="49" fontId="1" fillId="5" borderId="0" xfId="61" applyNumberFormat="1" applyFont="1" applyFill="1" applyAlignment="1">
      <alignment horizontal="left" vertical="top"/>
      <protection/>
    </xf>
    <xf numFmtId="4" fontId="1" fillId="33" borderId="0" xfId="61" applyNumberFormat="1" applyFont="1" applyFill="1" applyBorder="1" applyAlignment="1">
      <alignment horizontal="right"/>
      <protection/>
    </xf>
    <xf numFmtId="2" fontId="1" fillId="33" borderId="0" xfId="61" applyNumberFormat="1" applyFont="1" applyFill="1" applyBorder="1" applyAlignment="1">
      <alignment horizontal="right" vertical="top"/>
      <protection/>
    </xf>
    <xf numFmtId="0" fontId="1" fillId="33" borderId="0" xfId="61" applyFont="1" applyFill="1" applyBorder="1" applyAlignment="1">
      <alignment horizontal="center" vertical="top"/>
      <protection/>
    </xf>
    <xf numFmtId="0" fontId="1" fillId="33" borderId="0" xfId="61" applyFont="1" applyFill="1" applyBorder="1" applyAlignment="1">
      <alignment horizontal="justify" vertical="justify" wrapText="1"/>
      <protection/>
    </xf>
    <xf numFmtId="0" fontId="7" fillId="0" borderId="0" xfId="61" applyFont="1" applyAlignment="1">
      <alignment horizontal="justify" vertical="justify" wrapText="1"/>
      <protection/>
    </xf>
    <xf numFmtId="2" fontId="0" fillId="33" borderId="0" xfId="61" applyNumberFormat="1" applyFont="1" applyFill="1" applyAlignment="1">
      <alignment horizontal="right" vertical="top"/>
      <protection/>
    </xf>
    <xf numFmtId="0" fontId="0" fillId="0" borderId="0" xfId="61" applyFont="1" applyAlignment="1">
      <alignment horizontal="center" vertical="top"/>
      <protection/>
    </xf>
    <xf numFmtId="0" fontId="0" fillId="0" borderId="0" xfId="61" applyFont="1" applyAlignment="1">
      <alignment horizontal="justify" vertical="justify" wrapText="1"/>
      <protection/>
    </xf>
    <xf numFmtId="4" fontId="7" fillId="0" borderId="0" xfId="61" applyNumberFormat="1" applyFont="1" applyAlignment="1">
      <alignment horizontal="right" vertical="justify"/>
      <protection/>
    </xf>
    <xf numFmtId="2" fontId="0" fillId="0" borderId="0" xfId="61" applyNumberFormat="1" applyFont="1" applyAlignment="1">
      <alignment horizontal="right" vertical="top"/>
      <protection/>
    </xf>
    <xf numFmtId="175" fontId="0" fillId="0" borderId="0" xfId="61" applyNumberFormat="1" applyFont="1">
      <alignment/>
      <protection/>
    </xf>
    <xf numFmtId="4" fontId="0" fillId="0" borderId="0" xfId="61" applyNumberFormat="1" applyFont="1" applyAlignment="1">
      <alignment horizontal="center" vertical="center"/>
      <protection/>
    </xf>
    <xf numFmtId="4" fontId="1" fillId="0" borderId="0" xfId="61" applyNumberFormat="1" applyFont="1" applyAlignment="1">
      <alignment horizontal="center" vertical="center"/>
      <protection/>
    </xf>
    <xf numFmtId="4" fontId="18" fillId="0" borderId="0" xfId="61" applyNumberFormat="1" applyFont="1" applyAlignment="1">
      <alignment horizontal="center" vertical="center"/>
      <protection/>
    </xf>
    <xf numFmtId="175" fontId="0" fillId="0" borderId="0" xfId="61" applyNumberFormat="1" applyFont="1" applyAlignment="1">
      <alignment horizontal="justify"/>
      <protection/>
    </xf>
    <xf numFmtId="4" fontId="1" fillId="0" borderId="0" xfId="61" applyNumberFormat="1" applyFont="1" applyAlignment="1">
      <alignment horizontal="center" vertical="center" textRotation="90"/>
      <protection/>
    </xf>
    <xf numFmtId="175" fontId="0" fillId="35" borderId="0" xfId="61" applyNumberFormat="1" applyFont="1" applyFill="1">
      <alignment/>
      <protection/>
    </xf>
    <xf numFmtId="4" fontId="0" fillId="0" borderId="0" xfId="61" applyNumberFormat="1" applyFont="1" applyProtection="1">
      <alignment/>
      <protection locked="0"/>
    </xf>
    <xf numFmtId="175" fontId="1" fillId="0" borderId="0" xfId="61" applyNumberFormat="1" applyFont="1" applyAlignment="1">
      <alignment horizontal="center" vertical="center" wrapText="1"/>
      <protection/>
    </xf>
    <xf numFmtId="175" fontId="7" fillId="0" borderId="0" xfId="61" applyNumberFormat="1" applyFont="1">
      <alignment/>
      <protection/>
    </xf>
    <xf numFmtId="1" fontId="1" fillId="0" borderId="0" xfId="61" applyNumberFormat="1" applyFont="1" applyAlignment="1">
      <alignment horizontal="left" vertical="top"/>
      <protection/>
    </xf>
    <xf numFmtId="49" fontId="1" fillId="0" borderId="0" xfId="61" applyNumberFormat="1" applyFont="1" applyAlignment="1">
      <alignment horizontal="right" vertical="top"/>
      <protection/>
    </xf>
    <xf numFmtId="175" fontId="0" fillId="0" borderId="0" xfId="61" applyNumberFormat="1" applyFont="1" applyAlignment="1">
      <alignment horizontal="justify" vertical="top"/>
      <protection/>
    </xf>
    <xf numFmtId="175" fontId="0" fillId="0" borderId="0" xfId="61" applyNumberFormat="1" applyFont="1" applyAlignment="1">
      <alignment horizontal="left"/>
      <protection/>
    </xf>
    <xf numFmtId="4" fontId="0" fillId="0" borderId="0" xfId="61" applyNumberFormat="1" applyFont="1">
      <alignment/>
      <protection/>
    </xf>
    <xf numFmtId="175" fontId="0" fillId="0" borderId="0" xfId="61" applyNumberFormat="1" applyFont="1" applyAlignment="1">
      <alignment horizontal="justify" vertical="top" wrapText="1"/>
      <protection/>
    </xf>
    <xf numFmtId="175" fontId="19" fillId="0" borderId="0" xfId="61" applyNumberFormat="1" applyFont="1">
      <alignment/>
      <protection/>
    </xf>
    <xf numFmtId="175" fontId="20" fillId="0" borderId="0" xfId="61" applyNumberFormat="1" applyFont="1">
      <alignment/>
      <protection/>
    </xf>
    <xf numFmtId="175" fontId="19" fillId="0" borderId="0" xfId="61" applyNumberFormat="1" applyFont="1">
      <alignment/>
      <protection/>
    </xf>
    <xf numFmtId="175" fontId="19" fillId="0" borderId="0" xfId="61" applyNumberFormat="1" applyFont="1" applyAlignment="1">
      <alignment horizontal="left"/>
      <protection/>
    </xf>
    <xf numFmtId="175" fontId="0" fillId="0" borderId="0" xfId="61" applyNumberFormat="1" applyFont="1" applyProtection="1">
      <alignment/>
      <protection locked="0"/>
    </xf>
    <xf numFmtId="176" fontId="0" fillId="0" borderId="0" xfId="61" applyNumberFormat="1" applyFont="1" applyProtection="1">
      <alignment/>
      <protection locked="0"/>
    </xf>
    <xf numFmtId="175" fontId="0" fillId="0" borderId="0" xfId="61" applyNumberFormat="1" applyFont="1" applyAlignment="1">
      <alignment horizontal="left" vertical="top"/>
      <protection/>
    </xf>
    <xf numFmtId="49" fontId="0" fillId="0" borderId="0" xfId="61" applyNumberFormat="1" applyFont="1" applyAlignment="1">
      <alignment horizontal="right" vertical="top"/>
      <protection/>
    </xf>
    <xf numFmtId="49" fontId="0" fillId="33" borderId="0" xfId="61" applyNumberFormat="1" applyFont="1" applyFill="1" applyAlignment="1">
      <alignment horizontal="left" vertical="top"/>
      <protection/>
    </xf>
    <xf numFmtId="0" fontId="7" fillId="33" borderId="0" xfId="61" applyFont="1" applyFill="1" applyAlignment="1">
      <alignment horizontal="center" vertical="top" wrapText="1"/>
      <protection/>
    </xf>
    <xf numFmtId="2" fontId="7" fillId="0" borderId="0" xfId="61" applyNumberFormat="1" applyFont="1" applyAlignment="1">
      <alignment horizontal="right"/>
      <protection/>
    </xf>
    <xf numFmtId="0" fontId="7" fillId="0" borderId="0" xfId="61" applyFont="1" applyAlignment="1">
      <alignment horizontal="center"/>
      <protection/>
    </xf>
    <xf numFmtId="49" fontId="0" fillId="33" borderId="0" xfId="61" applyNumberFormat="1" applyFont="1" applyFill="1" applyAlignment="1">
      <alignment horizontal="justify" vertical="center" wrapText="1"/>
      <protection/>
    </xf>
    <xf numFmtId="0" fontId="1" fillId="0" borderId="0" xfId="61" applyFont="1">
      <alignment/>
      <protection/>
    </xf>
    <xf numFmtId="4" fontId="1" fillId="0" borderId="0" xfId="61" applyNumberFormat="1" applyFont="1" applyAlignment="1">
      <alignment horizontal="right"/>
      <protection/>
    </xf>
    <xf numFmtId="2" fontId="1" fillId="0" borderId="0" xfId="61" applyNumberFormat="1" applyFont="1" applyAlignment="1">
      <alignment horizontal="right" vertical="top"/>
      <protection/>
    </xf>
    <xf numFmtId="0" fontId="1" fillId="0" borderId="0" xfId="61" applyFont="1" applyAlignment="1">
      <alignment horizontal="center" vertical="top"/>
      <protection/>
    </xf>
    <xf numFmtId="0" fontId="1" fillId="0" borderId="0" xfId="61" applyFont="1" applyAlignment="1">
      <alignment horizontal="justify" vertical="justify" wrapText="1"/>
      <protection/>
    </xf>
    <xf numFmtId="0" fontId="1" fillId="5" borderId="0" xfId="61" applyFont="1" applyFill="1">
      <alignment/>
      <protection/>
    </xf>
    <xf numFmtId="0" fontId="0" fillId="0" borderId="0" xfId="61" applyAlignment="1">
      <alignment vertical="top"/>
      <protection/>
    </xf>
    <xf numFmtId="4" fontId="7" fillId="0" borderId="0" xfId="61" applyNumberFormat="1" applyFont="1" applyAlignment="1">
      <alignment horizontal="right" vertical="top"/>
      <protection/>
    </xf>
    <xf numFmtId="0" fontId="0" fillId="0" borderId="0" xfId="61" applyFont="1" applyAlignment="1">
      <alignment horizontal="justify" vertical="top"/>
      <protection/>
    </xf>
    <xf numFmtId="4" fontId="96" fillId="0" borderId="0" xfId="61" applyNumberFormat="1" applyFont="1" applyAlignment="1">
      <alignment horizontal="right" vertical="justify"/>
      <protection/>
    </xf>
    <xf numFmtId="49" fontId="0" fillId="33" borderId="0" xfId="61" applyNumberFormat="1" applyFont="1" applyFill="1" applyAlignment="1">
      <alignment horizontal="left" vertical="top"/>
      <protection/>
    </xf>
    <xf numFmtId="4" fontId="13" fillId="0" borderId="0" xfId="61" applyNumberFormat="1" applyFont="1" applyAlignment="1">
      <alignment horizontal="center"/>
      <protection/>
    </xf>
    <xf numFmtId="0" fontId="0" fillId="0" borderId="0" xfId="61" applyFont="1" applyAlignment="1">
      <alignment horizontal="justify" vertical="top" wrapText="1"/>
      <protection/>
    </xf>
    <xf numFmtId="49" fontId="0" fillId="0" borderId="0" xfId="61" applyNumberFormat="1" applyFont="1" applyAlignment="1">
      <alignment horizontal="justify" vertical="center" wrapText="1"/>
      <protection/>
    </xf>
    <xf numFmtId="49" fontId="7" fillId="0" borderId="0" xfId="61" applyNumberFormat="1" applyFont="1" applyAlignment="1">
      <alignment horizontal="justify" vertical="center" wrapText="1"/>
      <protection/>
    </xf>
    <xf numFmtId="4" fontId="7" fillId="5" borderId="0" xfId="61" applyNumberFormat="1" applyFont="1" applyFill="1" applyAlignment="1">
      <alignment horizontal="right"/>
      <protection/>
    </xf>
    <xf numFmtId="2" fontId="7" fillId="5" borderId="0" xfId="61" applyNumberFormat="1" applyFont="1" applyFill="1" applyAlignment="1">
      <alignment horizontal="right"/>
      <protection/>
    </xf>
    <xf numFmtId="0" fontId="7" fillId="5" borderId="0" xfId="61" applyFont="1" applyFill="1" applyAlignment="1">
      <alignment horizontal="center"/>
      <protection/>
    </xf>
    <xf numFmtId="0" fontId="1" fillId="5" borderId="0" xfId="61" applyFont="1" applyFill="1" applyAlignment="1">
      <alignment horizontal="justify" vertical="center" wrapText="1"/>
      <protection/>
    </xf>
    <xf numFmtId="0" fontId="0" fillId="0" borderId="0" xfId="61" applyFont="1" applyAlignment="1">
      <alignment horizontal="justify" vertical="center" wrapText="1"/>
      <protection/>
    </xf>
    <xf numFmtId="4" fontId="8" fillId="5" borderId="11" xfId="61" applyNumberFormat="1" applyFont="1" applyFill="1" applyBorder="1" applyAlignment="1">
      <alignment horizontal="right"/>
      <protection/>
    </xf>
    <xf numFmtId="2" fontId="8" fillId="5" borderId="11" xfId="61" applyNumberFormat="1" applyFont="1" applyFill="1" applyBorder="1" applyAlignment="1">
      <alignment horizontal="right"/>
      <protection/>
    </xf>
    <xf numFmtId="0" fontId="8" fillId="5" borderId="11" xfId="61" applyFont="1" applyFill="1" applyBorder="1" applyAlignment="1">
      <alignment horizontal="center"/>
      <protection/>
    </xf>
    <xf numFmtId="0" fontId="1" fillId="5" borderId="11" xfId="61" applyFont="1" applyFill="1" applyBorder="1" applyAlignment="1">
      <alignment horizontal="justify" vertical="center" wrapText="1"/>
      <protection/>
    </xf>
    <xf numFmtId="0" fontId="8" fillId="0" borderId="0" xfId="61" applyFont="1" applyAlignment="1">
      <alignment horizontal="justify" vertical="center" wrapText="1"/>
      <protection/>
    </xf>
    <xf numFmtId="49" fontId="8" fillId="33" borderId="0" xfId="61" applyNumberFormat="1" applyFont="1" applyFill="1" applyAlignment="1">
      <alignment horizontal="left" vertical="top"/>
      <protection/>
    </xf>
    <xf numFmtId="49" fontId="8" fillId="0" borderId="0" xfId="61" applyNumberFormat="1" applyFont="1" applyAlignment="1">
      <alignment horizontal="left" vertical="top"/>
      <protection/>
    </xf>
    <xf numFmtId="4" fontId="7" fillId="5" borderId="0" xfId="61" applyNumberFormat="1" applyFont="1" applyFill="1" applyAlignment="1">
      <alignment horizontal="right" vertical="justify"/>
      <protection/>
    </xf>
    <xf numFmtId="2" fontId="7" fillId="5" borderId="0" xfId="61" applyNumberFormat="1" applyFont="1" applyFill="1" applyAlignment="1">
      <alignment horizontal="right" vertical="top"/>
      <protection/>
    </xf>
    <xf numFmtId="0" fontId="7" fillId="5" borderId="0" xfId="61" applyFont="1" applyFill="1" applyAlignment="1">
      <alignment horizontal="center" vertical="top"/>
      <protection/>
    </xf>
    <xf numFmtId="4" fontId="8" fillId="5" borderId="11" xfId="61" applyNumberFormat="1" applyFont="1" applyFill="1" applyBorder="1" applyAlignment="1">
      <alignment horizontal="right" vertical="justify"/>
      <protection/>
    </xf>
    <xf numFmtId="2" fontId="8" fillId="5" borderId="11" xfId="61" applyNumberFormat="1" applyFont="1" applyFill="1" applyBorder="1" applyAlignment="1">
      <alignment horizontal="right" vertical="top"/>
      <protection/>
    </xf>
    <xf numFmtId="0" fontId="8" fillId="5" borderId="11" xfId="61" applyFont="1" applyFill="1" applyBorder="1" applyAlignment="1">
      <alignment horizontal="center" vertical="top"/>
      <protection/>
    </xf>
    <xf numFmtId="49" fontId="8" fillId="5" borderId="0" xfId="61" applyNumberFormat="1" applyFont="1" applyFill="1" applyAlignment="1">
      <alignment horizontal="left" vertical="top"/>
      <protection/>
    </xf>
    <xf numFmtId="0" fontId="0" fillId="34" borderId="0" xfId="61" applyFill="1">
      <alignment/>
      <protection/>
    </xf>
    <xf numFmtId="4" fontId="0" fillId="33" borderId="0" xfId="61" applyNumberFormat="1" applyFont="1" applyFill="1">
      <alignment/>
      <protection/>
    </xf>
    <xf numFmtId="4" fontId="0" fillId="33" borderId="0" xfId="61" applyNumberFormat="1" applyFont="1" applyFill="1" applyAlignment="1">
      <alignment horizontal="right"/>
      <protection/>
    </xf>
    <xf numFmtId="0" fontId="0" fillId="33" borderId="0" xfId="61" applyFont="1" applyFill="1" applyAlignment="1">
      <alignment horizontal="justify" vertical="justify" wrapText="1"/>
      <protection/>
    </xf>
    <xf numFmtId="4" fontId="7" fillId="33" borderId="0" xfId="61" applyNumberFormat="1" applyFont="1" applyFill="1" applyAlignment="1">
      <alignment horizontal="right" vertical="justify"/>
      <protection/>
    </xf>
    <xf numFmtId="0" fontId="7" fillId="33" borderId="0" xfId="61" applyFont="1" applyFill="1" applyAlignment="1">
      <alignment horizontal="justify" vertical="justify" wrapText="1"/>
      <protection/>
    </xf>
    <xf numFmtId="0" fontId="0" fillId="34" borderId="0" xfId="61" applyFont="1" applyFill="1">
      <alignment/>
      <protection/>
    </xf>
    <xf numFmtId="0" fontId="0" fillId="33" borderId="0" xfId="61" applyFont="1" applyFill="1" applyAlignment="1">
      <alignment horizontal="center" vertical="top"/>
      <protection/>
    </xf>
    <xf numFmtId="2" fontId="7" fillId="33" borderId="0" xfId="61" applyNumberFormat="1" applyFont="1" applyFill="1" applyAlignment="1">
      <alignment horizontal="right"/>
      <protection/>
    </xf>
    <xf numFmtId="0" fontId="0" fillId="33" borderId="0" xfId="61" applyFont="1" applyFill="1" applyAlignment="1">
      <alignment horizontal="justify" vertical="top"/>
      <protection/>
    </xf>
    <xf numFmtId="0" fontId="0" fillId="0" borderId="0" xfId="61" applyFont="1" applyAlignment="1">
      <alignment horizontal="justify" vertical="top"/>
      <protection/>
    </xf>
    <xf numFmtId="0" fontId="0" fillId="34" borderId="0" xfId="61" applyFont="1" applyFill="1" applyAlignment="1">
      <alignment vertical="top"/>
      <protection/>
    </xf>
    <xf numFmtId="0" fontId="0" fillId="33" borderId="0" xfId="61" applyFont="1" applyFill="1" applyAlignment="1">
      <alignment vertical="top"/>
      <protection/>
    </xf>
    <xf numFmtId="4" fontId="0" fillId="33" borderId="0" xfId="61" applyNumberFormat="1" applyFont="1" applyFill="1" applyAlignment="1">
      <alignment horizontal="right" vertical="top"/>
      <protection/>
    </xf>
    <xf numFmtId="0" fontId="0" fillId="33" borderId="0" xfId="61" applyFont="1" applyFill="1" applyAlignment="1">
      <alignment horizontal="justify" vertical="top" wrapText="1"/>
      <protection/>
    </xf>
    <xf numFmtId="0" fontId="0" fillId="34" borderId="0" xfId="61" applyFont="1" applyFill="1">
      <alignment/>
      <protection/>
    </xf>
    <xf numFmtId="0" fontId="0" fillId="33" borderId="0" xfId="61" applyFont="1" applyFill="1">
      <alignment/>
      <protection/>
    </xf>
    <xf numFmtId="2" fontId="7" fillId="33" borderId="0" xfId="61" applyNumberFormat="1" applyFont="1" applyFill="1" applyAlignment="1">
      <alignment horizontal="right" vertical="justify"/>
      <protection/>
    </xf>
    <xf numFmtId="0" fontId="7" fillId="33" borderId="0" xfId="61" applyFont="1" applyFill="1" applyAlignment="1">
      <alignment horizontal="center"/>
      <protection/>
    </xf>
    <xf numFmtId="0" fontId="1" fillId="33" borderId="0" xfId="61" applyFont="1" applyFill="1" applyAlignment="1">
      <alignment horizontal="justify" vertical="center" wrapText="1"/>
      <protection/>
    </xf>
    <xf numFmtId="0" fontId="0" fillId="5" borderId="0" xfId="61" applyFont="1" applyFill="1">
      <alignment/>
      <protection/>
    </xf>
    <xf numFmtId="2" fontId="7" fillId="5" borderId="0" xfId="61" applyNumberFormat="1" applyFont="1" applyFill="1" applyAlignment="1">
      <alignment horizontal="right" vertical="justify"/>
      <protection/>
    </xf>
    <xf numFmtId="0" fontId="1" fillId="5" borderId="0" xfId="61" applyFont="1" applyFill="1" applyAlignment="1">
      <alignment horizontal="justify" vertical="center" wrapText="1"/>
      <protection/>
    </xf>
    <xf numFmtId="49" fontId="1" fillId="5" borderId="0" xfId="61" applyNumberFormat="1" applyFont="1" applyFill="1" applyAlignment="1">
      <alignment horizontal="left" vertical="top"/>
      <protection/>
    </xf>
    <xf numFmtId="0" fontId="0" fillId="0" borderId="0" xfId="61" applyFont="1">
      <alignment/>
      <protection/>
    </xf>
    <xf numFmtId="2" fontId="7" fillId="0" borderId="0" xfId="61" applyNumberFormat="1" applyFont="1" applyAlignment="1">
      <alignment horizontal="right" vertical="justify"/>
      <protection/>
    </xf>
    <xf numFmtId="0" fontId="1" fillId="0" borderId="0" xfId="61" applyFont="1" applyAlignment="1">
      <alignment horizontal="justify" vertical="center" wrapText="1"/>
      <protection/>
    </xf>
    <xf numFmtId="0" fontId="7" fillId="7" borderId="0" xfId="61" applyFont="1" applyFill="1">
      <alignment/>
      <protection/>
    </xf>
    <xf numFmtId="4" fontId="7" fillId="7" borderId="0" xfId="61" applyNumberFormat="1" applyFont="1" applyFill="1" applyAlignment="1">
      <alignment horizontal="right"/>
      <protection/>
    </xf>
    <xf numFmtId="2" fontId="7" fillId="7" borderId="0" xfId="61" applyNumberFormat="1" applyFont="1" applyFill="1" applyAlignment="1">
      <alignment horizontal="right" vertical="justify"/>
      <protection/>
    </xf>
    <xf numFmtId="0" fontId="7" fillId="7" borderId="0" xfId="61" applyFont="1" applyFill="1" applyAlignment="1">
      <alignment horizontal="center"/>
      <protection/>
    </xf>
    <xf numFmtId="0" fontId="1" fillId="7" borderId="0" xfId="61" applyFont="1" applyFill="1" applyAlignment="1">
      <alignment horizontal="justify" vertical="center" wrapText="1"/>
      <protection/>
    </xf>
    <xf numFmtId="49" fontId="1" fillId="7" borderId="0" xfId="61" applyNumberFormat="1" applyFont="1" applyFill="1" applyAlignment="1">
      <alignment horizontal="left" vertical="top"/>
      <protection/>
    </xf>
    <xf numFmtId="0" fontId="0" fillId="0" borderId="0" xfId="61" applyFill="1">
      <alignment/>
      <protection/>
    </xf>
    <xf numFmtId="4" fontId="7" fillId="0" borderId="0" xfId="61" applyNumberFormat="1" applyFont="1" applyFill="1" applyAlignment="1">
      <alignment horizontal="right"/>
      <protection/>
    </xf>
    <xf numFmtId="2" fontId="7" fillId="0" borderId="0" xfId="61" applyNumberFormat="1" applyFont="1" applyFill="1" applyAlignment="1">
      <alignment horizontal="right" vertical="top"/>
      <protection/>
    </xf>
    <xf numFmtId="0" fontId="7" fillId="0" borderId="0" xfId="61" applyFont="1" applyFill="1" applyAlignment="1">
      <alignment horizontal="center" vertical="top"/>
      <protection/>
    </xf>
    <xf numFmtId="0" fontId="1" fillId="0" borderId="0" xfId="61" applyFont="1" applyFill="1" applyAlignment="1">
      <alignment horizontal="justify" vertical="justify"/>
      <protection/>
    </xf>
    <xf numFmtId="49" fontId="7" fillId="0" borderId="0" xfId="61" applyNumberFormat="1" applyFont="1" applyFill="1" applyAlignment="1">
      <alignment horizontal="left" vertical="top"/>
      <protection/>
    </xf>
    <xf numFmtId="175" fontId="0" fillId="33" borderId="0" xfId="61" applyNumberFormat="1" applyFont="1" applyFill="1" applyAlignment="1">
      <alignment horizontal="left"/>
      <protection/>
    </xf>
    <xf numFmtId="175" fontId="19" fillId="33" borderId="0" xfId="61" applyNumberFormat="1" applyFont="1" applyFill="1" applyAlignment="1">
      <alignment horizontal="left"/>
      <protection/>
    </xf>
    <xf numFmtId="4" fontId="0" fillId="0" borderId="0" xfId="61" applyNumberFormat="1" applyFont="1" applyAlignment="1">
      <alignment horizontal="right" vertical="justify"/>
      <protection/>
    </xf>
    <xf numFmtId="4" fontId="0" fillId="0" borderId="0" xfId="61" applyNumberFormat="1" applyFont="1" applyAlignment="1">
      <alignment horizontal="right"/>
      <protection/>
    </xf>
    <xf numFmtId="0" fontId="0" fillId="0" borderId="0" xfId="61" applyFont="1" applyAlignment="1">
      <alignment horizontal="center" vertical="top"/>
      <protection/>
    </xf>
    <xf numFmtId="0" fontId="13" fillId="0" borderId="0" xfId="61" applyFont="1">
      <alignment/>
      <protection/>
    </xf>
    <xf numFmtId="0" fontId="14" fillId="0" borderId="0" xfId="61" applyFont="1" applyAlignment="1">
      <alignment horizontal="left" vertical="top"/>
      <protection/>
    </xf>
    <xf numFmtId="4" fontId="13" fillId="0" borderId="0" xfId="61" applyNumberFormat="1" applyFont="1">
      <alignment/>
      <protection/>
    </xf>
    <xf numFmtId="0" fontId="0" fillId="0" borderId="0" xfId="61" applyFont="1" applyAlignment="1">
      <alignment vertical="top" wrapText="1"/>
      <protection/>
    </xf>
    <xf numFmtId="0" fontId="0" fillId="33" borderId="0" xfId="61" applyFont="1" applyFill="1" applyAlignment="1">
      <alignment horizontal="left" vertical="top"/>
      <protection/>
    </xf>
    <xf numFmtId="0" fontId="0" fillId="33" borderId="0" xfId="61" applyFont="1" applyFill="1" applyAlignment="1">
      <alignment horizontal="left" vertical="top"/>
      <protection/>
    </xf>
    <xf numFmtId="0" fontId="0" fillId="0" borderId="0" xfId="61" applyFont="1" applyAlignment="1">
      <alignment horizontal="center"/>
      <protection/>
    </xf>
    <xf numFmtId="0" fontId="96" fillId="6" borderId="0" xfId="61" applyFont="1" applyFill="1">
      <alignment/>
      <protection/>
    </xf>
    <xf numFmtId="4" fontId="96" fillId="6" borderId="0" xfId="61" applyNumberFormat="1" applyFont="1" applyFill="1" applyBorder="1" applyAlignment="1">
      <alignment horizontal="right" vertical="justify"/>
      <protection/>
    </xf>
    <xf numFmtId="0" fontId="96" fillId="6" borderId="0" xfId="61" applyFont="1" applyFill="1" applyBorder="1">
      <alignment/>
      <protection/>
    </xf>
    <xf numFmtId="0" fontId="1" fillId="6" borderId="0" xfId="61" applyFont="1" applyFill="1" applyBorder="1" applyAlignment="1">
      <alignment horizontal="justify" vertical="center"/>
      <protection/>
    </xf>
    <xf numFmtId="49" fontId="1" fillId="6" borderId="0" xfId="61" applyNumberFormat="1" applyFont="1" applyFill="1" applyAlignment="1">
      <alignment horizontal="left" vertical="top"/>
      <protection/>
    </xf>
    <xf numFmtId="0" fontId="0" fillId="0" borderId="0" xfId="61" applyFont="1" applyAlignment="1">
      <alignment vertical="top"/>
      <protection/>
    </xf>
    <xf numFmtId="4" fontId="1" fillId="0" borderId="0" xfId="61" applyNumberFormat="1" applyFont="1" applyBorder="1" applyAlignment="1">
      <alignment horizontal="center" vertical="center" wrapText="1"/>
      <protection/>
    </xf>
    <xf numFmtId="2" fontId="1" fillId="0" borderId="0" xfId="61" applyNumberFormat="1" applyFont="1" applyBorder="1" applyAlignment="1">
      <alignment horizontal="right" vertical="center" wrapText="1"/>
      <protection/>
    </xf>
    <xf numFmtId="0" fontId="1" fillId="0" borderId="0" xfId="61" applyFont="1" applyBorder="1" applyAlignment="1">
      <alignment horizontal="center" vertical="center" wrapText="1"/>
      <protection/>
    </xf>
    <xf numFmtId="49" fontId="1" fillId="0" borderId="0" xfId="61" applyNumberFormat="1" applyFont="1" applyBorder="1" applyAlignment="1">
      <alignment horizontal="center" vertical="center" wrapText="1"/>
      <protection/>
    </xf>
    <xf numFmtId="49" fontId="1" fillId="0" borderId="0" xfId="61" applyNumberFormat="1" applyFont="1" applyBorder="1" applyAlignment="1">
      <alignment horizontal="left" vertical="top" wrapText="1"/>
      <protection/>
    </xf>
    <xf numFmtId="4" fontId="1" fillId="0" borderId="10" xfId="61" applyNumberFormat="1" applyFont="1" applyBorder="1" applyAlignment="1">
      <alignment horizontal="center" vertical="center" wrapText="1"/>
      <protection/>
    </xf>
    <xf numFmtId="2" fontId="1" fillId="0" borderId="10" xfId="61" applyNumberFormat="1" applyFont="1" applyBorder="1" applyAlignment="1">
      <alignment horizontal="right" vertical="center" wrapText="1"/>
      <protection/>
    </xf>
    <xf numFmtId="0" fontId="1" fillId="0" borderId="10" xfId="61" applyFont="1" applyBorder="1" applyAlignment="1">
      <alignment horizontal="center" vertical="center" wrapText="1"/>
      <protection/>
    </xf>
    <xf numFmtId="49" fontId="1" fillId="0" borderId="10" xfId="61" applyNumberFormat="1" applyFont="1" applyBorder="1" applyAlignment="1">
      <alignment horizontal="center" vertical="center" wrapText="1"/>
      <protection/>
    </xf>
    <xf numFmtId="49" fontId="1" fillId="0" borderId="10" xfId="61" applyNumberFormat="1" applyFont="1" applyBorder="1" applyAlignment="1">
      <alignment horizontal="left" vertical="top" wrapText="1"/>
      <protection/>
    </xf>
    <xf numFmtId="0" fontId="96" fillId="0" borderId="0" xfId="61" applyFont="1" applyAlignment="1">
      <alignment vertical="top"/>
      <protection/>
    </xf>
    <xf numFmtId="4" fontId="96" fillId="0" borderId="0" xfId="61" applyNumberFormat="1" applyFont="1" applyAlignment="1">
      <alignment horizontal="right" vertical="top" wrapText="1"/>
      <protection/>
    </xf>
    <xf numFmtId="2" fontId="99" fillId="0" borderId="0" xfId="61" applyNumberFormat="1" applyFont="1" applyAlignment="1">
      <alignment horizontal="right" vertical="top" wrapText="1"/>
      <protection/>
    </xf>
    <xf numFmtId="0" fontId="97" fillId="0" borderId="0" xfId="61" applyFont="1" applyAlignment="1">
      <alignment horizontal="center" vertical="top" wrapText="1"/>
      <protection/>
    </xf>
    <xf numFmtId="0" fontId="96" fillId="0" borderId="0" xfId="61" applyFont="1" applyAlignment="1">
      <alignment vertical="top" wrapText="1"/>
      <protection/>
    </xf>
    <xf numFmtId="49" fontId="97" fillId="0" borderId="0" xfId="61" applyNumberFormat="1" applyFont="1" applyAlignment="1">
      <alignment horizontal="left" vertical="top" wrapText="1"/>
      <protection/>
    </xf>
    <xf numFmtId="0" fontId="4" fillId="0" borderId="0" xfId="61" applyFont="1" applyFill="1" applyAlignment="1">
      <alignment horizontal="center" vertical="top" wrapText="1"/>
      <protection/>
    </xf>
    <xf numFmtId="4" fontId="99" fillId="0" borderId="0" xfId="61" applyNumberFormat="1" applyFont="1" applyAlignment="1">
      <alignment horizontal="center" vertical="center" wrapText="1"/>
      <protection/>
    </xf>
    <xf numFmtId="166" fontId="96" fillId="0" borderId="0" xfId="0" applyNumberFormat="1" applyFont="1" applyFill="1" applyAlignment="1">
      <alignment/>
    </xf>
    <xf numFmtId="0" fontId="96" fillId="0" borderId="0" xfId="0" applyFont="1" applyFill="1" applyAlignment="1">
      <alignment/>
    </xf>
    <xf numFmtId="0" fontId="96" fillId="0" borderId="0" xfId="0" applyFont="1" applyFill="1" applyAlignment="1">
      <alignment horizontal="center"/>
    </xf>
    <xf numFmtId="4" fontId="7" fillId="0" borderId="0" xfId="0" applyNumberFormat="1" applyFont="1" applyAlignment="1">
      <alignment horizontal="right"/>
    </xf>
    <xf numFmtId="49" fontId="7" fillId="0" borderId="0" xfId="0" applyNumberFormat="1" applyFont="1" applyAlignment="1">
      <alignment horizontal="left" vertical="top"/>
    </xf>
    <xf numFmtId="4" fontId="7" fillId="5" borderId="0" xfId="0" applyNumberFormat="1" applyFont="1" applyFill="1" applyAlignment="1">
      <alignment horizontal="right"/>
    </xf>
    <xf numFmtId="2" fontId="7" fillId="5" borderId="0" xfId="0" applyNumberFormat="1" applyFont="1" applyFill="1" applyAlignment="1">
      <alignment horizontal="right" vertical="top"/>
    </xf>
    <xf numFmtId="0" fontId="7" fillId="5" borderId="0" xfId="0" applyFont="1" applyFill="1" applyAlignment="1">
      <alignment horizontal="center" vertical="top"/>
    </xf>
    <xf numFmtId="0" fontId="1" fillId="5" borderId="0" xfId="0" applyFont="1" applyFill="1" applyAlignment="1">
      <alignment horizontal="justify" vertical="justify"/>
    </xf>
    <xf numFmtId="49" fontId="7" fillId="5" borderId="0" xfId="0" applyNumberFormat="1" applyFont="1" applyFill="1" applyAlignment="1">
      <alignment horizontal="left" vertical="top"/>
    </xf>
    <xf numFmtId="4" fontId="7" fillId="33" borderId="0" xfId="0" applyNumberFormat="1" applyFont="1" applyFill="1" applyAlignment="1">
      <alignment horizontal="right"/>
    </xf>
    <xf numFmtId="2" fontId="7" fillId="33" borderId="0" xfId="0" applyNumberFormat="1" applyFont="1" applyFill="1" applyAlignment="1">
      <alignment horizontal="right" vertical="top"/>
    </xf>
    <xf numFmtId="0" fontId="7" fillId="33" borderId="0" xfId="0" applyFont="1" applyFill="1" applyAlignment="1">
      <alignment horizontal="center" vertical="top"/>
    </xf>
    <xf numFmtId="0" fontId="96" fillId="33" borderId="0" xfId="0" applyFont="1" applyFill="1" applyAlignment="1">
      <alignment/>
    </xf>
    <xf numFmtId="49" fontId="1" fillId="33" borderId="0" xfId="0" applyNumberFormat="1" applyFont="1" applyFill="1" applyAlignment="1">
      <alignment horizontal="left" vertical="top"/>
    </xf>
    <xf numFmtId="0" fontId="1" fillId="33" borderId="0" xfId="0" applyFont="1" applyFill="1" applyAlignment="1">
      <alignment/>
    </xf>
    <xf numFmtId="2" fontId="0" fillId="33" borderId="0" xfId="0" applyNumberFormat="1" applyFont="1" applyFill="1" applyAlignment="1">
      <alignment horizontal="right"/>
    </xf>
    <xf numFmtId="2" fontId="96" fillId="33" borderId="0" xfId="0" applyNumberFormat="1" applyFont="1" applyFill="1" applyAlignment="1">
      <alignment horizontal="right"/>
    </xf>
    <xf numFmtId="0" fontId="0" fillId="33" borderId="0" xfId="0" applyFont="1" applyFill="1" applyAlignment="1">
      <alignment horizontal="center"/>
    </xf>
    <xf numFmtId="0" fontId="1" fillId="33" borderId="0" xfId="0" applyFont="1" applyFill="1" applyAlignment="1">
      <alignment horizontal="justify" vertical="justify"/>
    </xf>
    <xf numFmtId="2" fontId="0" fillId="6" borderId="0" xfId="0" applyNumberFormat="1" applyFont="1" applyFill="1" applyAlignment="1">
      <alignment horizontal="right"/>
    </xf>
    <xf numFmtId="2" fontId="96" fillId="6" borderId="0" xfId="0" applyNumberFormat="1" applyFont="1" applyFill="1" applyAlignment="1">
      <alignment horizontal="right"/>
    </xf>
    <xf numFmtId="0" fontId="0" fillId="6" borderId="0" xfId="0" applyFont="1" applyFill="1" applyAlignment="1">
      <alignment horizontal="center"/>
    </xf>
    <xf numFmtId="0" fontId="1" fillId="6" borderId="0" xfId="0" applyFont="1" applyFill="1" applyAlignment="1">
      <alignment horizontal="justify" vertical="justify"/>
    </xf>
    <xf numFmtId="49" fontId="1" fillId="6" borderId="0" xfId="0" applyNumberFormat="1" applyFont="1" applyFill="1" applyAlignment="1">
      <alignment horizontal="left" vertical="top"/>
    </xf>
    <xf numFmtId="4" fontId="0" fillId="0" borderId="0" xfId="0" applyNumberFormat="1"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justify" vertical="center"/>
    </xf>
    <xf numFmtId="4" fontId="1" fillId="0" borderId="11" xfId="0" applyNumberFormat="1" applyFont="1" applyBorder="1" applyAlignment="1">
      <alignment vertical="center"/>
    </xf>
    <xf numFmtId="4" fontId="0" fillId="0" borderId="11" xfId="0" applyNumberFormat="1" applyFont="1" applyBorder="1" applyAlignment="1">
      <alignment horizontal="right" vertical="center"/>
    </xf>
    <xf numFmtId="0" fontId="1" fillId="0" borderId="11" xfId="0" applyFont="1" applyBorder="1" applyAlignment="1">
      <alignment horizontal="center" vertical="center"/>
    </xf>
    <xf numFmtId="0" fontId="1" fillId="0" borderId="11" xfId="0" applyFont="1" applyBorder="1" applyAlignment="1">
      <alignment horizontal="justify" vertical="center"/>
    </xf>
    <xf numFmtId="4" fontId="19" fillId="0" borderId="0" xfId="0" applyNumberFormat="1" applyFont="1" applyAlignment="1">
      <alignment horizontal="left"/>
    </xf>
    <xf numFmtId="0" fontId="0" fillId="0" borderId="0" xfId="0" applyFont="1" applyFill="1" applyAlignment="1">
      <alignment horizontal="justify" vertical="top"/>
    </xf>
    <xf numFmtId="0" fontId="1" fillId="0" borderId="0" xfId="0" applyFont="1" applyAlignment="1">
      <alignment horizontal="justify" vertical="justify"/>
    </xf>
    <xf numFmtId="4" fontId="0" fillId="0" borderId="0" xfId="0" applyNumberFormat="1" applyFont="1" applyAlignment="1">
      <alignment horizontal="left" vertical="top"/>
    </xf>
    <xf numFmtId="0" fontId="1" fillId="0" borderId="0" xfId="0" applyFont="1" applyAlignment="1">
      <alignment horizontal="right" vertical="top"/>
    </xf>
    <xf numFmtId="0" fontId="1" fillId="0" borderId="0" xfId="0" applyFont="1" applyFill="1" applyAlignment="1">
      <alignment horizontal="justify" vertical="justify"/>
    </xf>
    <xf numFmtId="166" fontId="97" fillId="0" borderId="0" xfId="0" applyNumberFormat="1" applyFont="1" applyFill="1" applyBorder="1" applyAlignment="1">
      <alignment horizontal="center"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center" wrapText="1"/>
    </xf>
    <xf numFmtId="0" fontId="1" fillId="0" borderId="0" xfId="0" applyFont="1" applyFill="1" applyBorder="1" applyAlignment="1">
      <alignment horizontal="center" vertical="justify" wrapText="1"/>
    </xf>
    <xf numFmtId="49" fontId="1" fillId="0" borderId="0" xfId="0" applyNumberFormat="1" applyFont="1" applyFill="1" applyBorder="1" applyAlignment="1">
      <alignment horizontal="left" vertical="top"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66"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4" fontId="4" fillId="0" borderId="0" xfId="0" applyNumberFormat="1" applyFont="1" applyFill="1" applyBorder="1" applyAlignment="1">
      <alignment horizontal="center" vertical="center" wrapText="1"/>
    </xf>
    <xf numFmtId="0" fontId="96" fillId="0" borderId="0" xfId="0" applyFont="1" applyFill="1" applyAlignment="1">
      <alignment horizontal="justify" vertical="top" wrapText="1"/>
    </xf>
    <xf numFmtId="49" fontId="96" fillId="0" borderId="0" xfId="0" applyNumberFormat="1" applyFont="1" applyFill="1" applyAlignment="1">
      <alignment horizontal="center" vertical="top"/>
    </xf>
    <xf numFmtId="0" fontId="3" fillId="19" borderId="12" xfId="51" applyFont="1" applyFill="1" applyBorder="1" applyAlignment="1">
      <alignment horizontal="left" vertical="top" wrapText="1"/>
      <protection/>
    </xf>
    <xf numFmtId="0" fontId="3" fillId="19" borderId="13" xfId="51" applyFont="1" applyFill="1" applyBorder="1" applyAlignment="1">
      <alignment horizontal="center" vertical="top" wrapText="1"/>
      <protection/>
    </xf>
    <xf numFmtId="0" fontId="3" fillId="19" borderId="13" xfId="51" applyFont="1" applyFill="1" applyBorder="1" applyAlignment="1">
      <alignment horizontal="center" vertical="center" wrapText="1"/>
      <protection/>
    </xf>
    <xf numFmtId="174" fontId="3" fillId="19" borderId="13" xfId="51" applyNumberFormat="1" applyFont="1" applyFill="1" applyBorder="1" applyAlignment="1">
      <alignment horizontal="center" vertical="center" wrapText="1"/>
      <protection/>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3" xfId="0"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xf numFmtId="4" fontId="2" fillId="0" borderId="13" xfId="0" applyNumberFormat="1" applyFont="1" applyFill="1" applyBorder="1" applyAlignment="1">
      <alignment horizontal="right" vertical="center" wrapText="1"/>
    </xf>
    <xf numFmtId="0" fontId="2" fillId="0" borderId="14" xfId="0" applyFont="1" applyFill="1" applyBorder="1" applyAlignment="1">
      <alignment horizontal="right" vertical="center" wrapText="1"/>
    </xf>
    <xf numFmtId="49" fontId="5" fillId="36" borderId="15" xfId="0" applyNumberFormat="1" applyFont="1" applyFill="1" applyBorder="1" applyAlignment="1">
      <alignment horizontal="left" vertical="top" wrapText="1"/>
    </xf>
    <xf numFmtId="4" fontId="5" fillId="36" borderId="14" xfId="0" applyNumberFormat="1" applyFont="1" applyFill="1" applyBorder="1" applyAlignment="1">
      <alignment horizontal="right" vertical="center" wrapText="1"/>
    </xf>
    <xf numFmtId="0" fontId="0" fillId="0" borderId="13" xfId="0" applyFont="1" applyFill="1" applyBorder="1" applyAlignment="1" applyProtection="1">
      <alignment horizontal="left" vertical="top" wrapText="1"/>
      <protection/>
    </xf>
    <xf numFmtId="49" fontId="6" fillId="0" borderId="0" xfId="0" applyNumberFormat="1" applyFont="1" applyBorder="1" applyAlignment="1">
      <alignment horizontal="left" vertical="top"/>
    </xf>
    <xf numFmtId="49" fontId="6" fillId="0" borderId="0" xfId="0" applyNumberFormat="1" applyFont="1" applyBorder="1" applyAlignment="1">
      <alignment horizontal="left" vertical="top" wrapText="1"/>
    </xf>
    <xf numFmtId="0" fontId="6" fillId="0" borderId="0" xfId="0" applyNumberFormat="1" applyFont="1" applyBorder="1" applyAlignment="1">
      <alignment horizontal="center" vertical="center"/>
    </xf>
    <xf numFmtId="177" fontId="6" fillId="0" borderId="0" xfId="0" applyNumberFormat="1" applyFont="1" applyBorder="1" applyAlignment="1">
      <alignment vertical="top"/>
    </xf>
    <xf numFmtId="2" fontId="6" fillId="0" borderId="0" xfId="0" applyNumberFormat="1" applyFont="1" applyBorder="1" applyAlignment="1">
      <alignment vertical="top"/>
    </xf>
    <xf numFmtId="49" fontId="6" fillId="0" borderId="0" xfId="0" applyNumberFormat="1" applyFont="1" applyBorder="1" applyAlignment="1">
      <alignment vertical="top"/>
    </xf>
    <xf numFmtId="0" fontId="3" fillId="19" borderId="13" xfId="51" applyFont="1" applyFill="1" applyBorder="1" applyAlignment="1">
      <alignment horizontal="left" vertical="top" wrapText="1"/>
      <protection/>
    </xf>
    <xf numFmtId="49" fontId="4" fillId="0" borderId="12" xfId="0" applyNumberFormat="1" applyFont="1" applyFill="1" applyBorder="1" applyAlignment="1">
      <alignment horizontal="left" vertical="top" wrapText="1"/>
    </xf>
    <xf numFmtId="0" fontId="4" fillId="0" borderId="13" xfId="0" applyFont="1" applyFill="1" applyBorder="1" applyAlignment="1" quotePrefix="1">
      <alignment horizontal="left" vertical="top" wrapText="1"/>
    </xf>
    <xf numFmtId="0" fontId="4" fillId="0" borderId="16" xfId="0" applyFont="1" applyFill="1" applyBorder="1" applyAlignment="1">
      <alignment horizontal="center" vertical="center" wrapText="1"/>
    </xf>
    <xf numFmtId="174" fontId="4" fillId="0" borderId="16" xfId="0" applyNumberFormat="1" applyFont="1" applyFill="1" applyBorder="1" applyAlignment="1">
      <alignment horizontal="center" vertical="center" wrapText="1"/>
    </xf>
    <xf numFmtId="4" fontId="4" fillId="0" borderId="13" xfId="54" applyNumberFormat="1" applyFont="1" applyFill="1" applyBorder="1" applyAlignment="1" applyProtection="1">
      <alignment horizontal="right" vertical="center" wrapText="1"/>
      <protection locked="0"/>
    </xf>
    <xf numFmtId="4" fontId="5" fillId="0" borderId="14" xfId="54" applyNumberFormat="1" applyFont="1" applyFill="1" applyBorder="1" applyAlignment="1">
      <alignment horizontal="right" vertical="center" wrapText="1"/>
      <protection/>
    </xf>
    <xf numFmtId="49" fontId="4" fillId="0" borderId="12" xfId="50" applyNumberFormat="1" applyFont="1" applyFill="1" applyBorder="1" applyAlignment="1">
      <alignment horizontal="left" vertical="top" wrapText="1"/>
      <protection/>
    </xf>
    <xf numFmtId="0" fontId="4" fillId="0" borderId="13" xfId="50" applyFont="1" applyFill="1" applyBorder="1" applyAlignment="1" quotePrefix="1">
      <alignment horizontal="left" vertical="top" wrapText="1"/>
      <protection/>
    </xf>
    <xf numFmtId="0" fontId="4" fillId="0" borderId="16" xfId="50" applyFont="1" applyFill="1" applyBorder="1" applyAlignment="1">
      <alignment horizontal="center" wrapText="1"/>
      <protection/>
    </xf>
    <xf numFmtId="174" fontId="4" fillId="0" borderId="16" xfId="50" applyNumberFormat="1" applyFont="1" applyFill="1" applyBorder="1" applyAlignment="1">
      <alignment horizontal="center" wrapText="1"/>
      <protection/>
    </xf>
    <xf numFmtId="4" fontId="4" fillId="0" borderId="13" xfId="54" applyNumberFormat="1" applyFont="1" applyFill="1" applyBorder="1" applyAlignment="1" applyProtection="1">
      <alignment horizontal="right" wrapText="1"/>
      <protection locked="0"/>
    </xf>
    <xf numFmtId="4" fontId="5" fillId="0" borderId="14" xfId="54" applyNumberFormat="1" applyFont="1" applyFill="1" applyBorder="1" applyAlignment="1">
      <alignment horizontal="right" wrapText="1"/>
      <protection/>
    </xf>
    <xf numFmtId="0" fontId="4" fillId="37" borderId="13" xfId="0" applyFont="1" applyFill="1" applyBorder="1" applyAlignment="1">
      <alignment horizontal="center" vertical="center" wrapText="1"/>
    </xf>
    <xf numFmtId="174" fontId="4" fillId="37" borderId="13" xfId="54" applyNumberFormat="1" applyFont="1" applyFill="1" applyBorder="1" applyAlignment="1">
      <alignment horizontal="center" vertical="center"/>
      <protection/>
    </xf>
    <xf numFmtId="4" fontId="4" fillId="37" borderId="13" xfId="54" applyNumberFormat="1" applyFont="1" applyFill="1" applyBorder="1" applyAlignment="1" applyProtection="1">
      <alignment horizontal="right" vertical="center" wrapText="1"/>
      <protection locked="0"/>
    </xf>
    <xf numFmtId="0" fontId="4" fillId="0" borderId="17" xfId="0" applyFont="1" applyFill="1" applyBorder="1" applyAlignment="1">
      <alignment horizontal="center" vertical="center" wrapText="1"/>
    </xf>
    <xf numFmtId="174" fontId="4" fillId="0" borderId="17" xfId="0" applyNumberFormat="1" applyFont="1" applyFill="1" applyBorder="1" applyAlignment="1">
      <alignment horizontal="center" vertical="center" wrapText="1"/>
    </xf>
    <xf numFmtId="4" fontId="4" fillId="0" borderId="15" xfId="54" applyNumberFormat="1" applyFont="1" applyFill="1" applyBorder="1" applyAlignment="1" applyProtection="1">
      <alignment horizontal="right" vertical="center" wrapText="1"/>
      <protection locked="0"/>
    </xf>
    <xf numFmtId="4" fontId="4" fillId="37" borderId="14" xfId="54" applyNumberFormat="1" applyFont="1" applyFill="1" applyBorder="1" applyAlignment="1">
      <alignment horizontal="right" vertical="center" wrapText="1"/>
      <protection/>
    </xf>
    <xf numFmtId="49" fontId="99" fillId="0" borderId="12" xfId="0" applyNumberFormat="1" applyFont="1" applyFill="1" applyBorder="1" applyAlignment="1">
      <alignment horizontal="left" vertical="top" wrapText="1"/>
    </xf>
    <xf numFmtId="0" fontId="99" fillId="37" borderId="13" xfId="0" applyFont="1" applyFill="1" applyBorder="1" applyAlignment="1">
      <alignment horizontal="center" vertical="center" wrapText="1"/>
    </xf>
    <xf numFmtId="4" fontId="99" fillId="37" borderId="13" xfId="54" applyNumberFormat="1" applyFont="1" applyFill="1" applyBorder="1" applyAlignment="1" applyProtection="1">
      <alignment horizontal="right" vertical="center" wrapText="1"/>
      <protection locked="0"/>
    </xf>
    <xf numFmtId="0" fontId="4" fillId="0" borderId="13" xfId="56" applyFont="1" applyFill="1" applyBorder="1" applyAlignment="1" quotePrefix="1">
      <alignment horizontal="left" vertical="top" wrapText="1"/>
      <protection/>
    </xf>
    <xf numFmtId="4" fontId="4" fillId="37" borderId="13" xfId="54" applyNumberFormat="1" applyFont="1" applyFill="1" applyBorder="1" applyAlignment="1">
      <alignment horizontal="center" vertical="center"/>
      <protection/>
    </xf>
    <xf numFmtId="0" fontId="4" fillId="37" borderId="13" xfId="57" applyFont="1" applyFill="1" applyBorder="1" applyAlignment="1">
      <alignment horizontal="center" vertical="center" wrapText="1"/>
      <protection/>
    </xf>
    <xf numFmtId="4" fontId="4" fillId="37" borderId="14" xfId="54" applyNumberFormat="1" applyFont="1" applyFill="1" applyBorder="1" applyAlignment="1" applyProtection="1">
      <alignment horizontal="right" vertical="center" wrapText="1"/>
      <protection locked="0"/>
    </xf>
    <xf numFmtId="49" fontId="4" fillId="0" borderId="0" xfId="51" applyNumberFormat="1" applyFont="1" applyFill="1" applyBorder="1" applyAlignment="1" quotePrefix="1">
      <alignment horizontal="justify" vertical="top"/>
      <protection/>
    </xf>
    <xf numFmtId="0" fontId="4" fillId="0" borderId="13" xfId="0" applyFont="1" applyFill="1" applyBorder="1" applyAlignment="1">
      <alignment horizontal="center" vertical="center" wrapText="1"/>
    </xf>
    <xf numFmtId="174" fontId="4" fillId="0" borderId="13" xfId="0" applyNumberFormat="1" applyFont="1" applyFill="1" applyBorder="1" applyAlignment="1">
      <alignment horizontal="center" vertical="center" wrapText="1"/>
    </xf>
    <xf numFmtId="0" fontId="4" fillId="0" borderId="13" xfId="0" applyFont="1" applyFill="1" applyBorder="1" applyAlignment="1">
      <alignment horizontal="left" vertical="top" wrapText="1"/>
    </xf>
    <xf numFmtId="174" fontId="31" fillId="0" borderId="13" xfId="0" applyNumberFormat="1" applyFont="1" applyFill="1" applyBorder="1" applyAlignment="1">
      <alignment horizontal="center" vertical="center" wrapText="1"/>
    </xf>
    <xf numFmtId="174" fontId="31" fillId="37" borderId="13" xfId="54" applyNumberFormat="1" applyFont="1" applyFill="1" applyBorder="1" applyAlignment="1">
      <alignment horizontal="center" vertical="center"/>
      <protection/>
    </xf>
    <xf numFmtId="4" fontId="31" fillId="37" borderId="13" xfId="54" applyNumberFormat="1" applyFont="1" applyFill="1" applyBorder="1" applyAlignment="1" applyProtection="1">
      <alignment horizontal="right" vertical="center" wrapText="1"/>
      <protection locked="0"/>
    </xf>
    <xf numFmtId="4" fontId="31" fillId="37" borderId="14" xfId="54" applyNumberFormat="1" applyFont="1" applyFill="1" applyBorder="1" applyAlignment="1">
      <alignment horizontal="right" vertical="center" wrapText="1"/>
      <protection/>
    </xf>
    <xf numFmtId="4" fontId="4" fillId="0" borderId="13" xfId="0" applyNumberFormat="1" applyFont="1" applyFill="1" applyBorder="1" applyAlignment="1">
      <alignment horizontal="center" vertical="center" wrapText="1"/>
    </xf>
    <xf numFmtId="0" fontId="31" fillId="37" borderId="13" xfId="0" applyFont="1" applyFill="1" applyBorder="1" applyAlignment="1">
      <alignment horizontal="center" vertical="center" wrapText="1"/>
    </xf>
    <xf numFmtId="2" fontId="6" fillId="0" borderId="13" xfId="0" applyNumberFormat="1" applyFont="1" applyBorder="1" applyAlignment="1">
      <alignment vertical="top"/>
    </xf>
    <xf numFmtId="0" fontId="4" fillId="0" borderId="13" xfId="0" applyFont="1" applyFill="1" applyBorder="1" applyAlignment="1" applyProtection="1">
      <alignment horizontal="left" vertical="top" wrapText="1"/>
      <protection/>
    </xf>
    <xf numFmtId="0" fontId="4" fillId="0" borderId="13" xfId="0" applyFont="1" applyFill="1" applyBorder="1" applyAlignment="1" applyProtection="1" quotePrefix="1">
      <alignment horizontal="left" vertical="top" wrapText="1"/>
      <protection/>
    </xf>
    <xf numFmtId="0" fontId="3" fillId="19" borderId="13" xfId="51" applyFont="1" applyFill="1" applyBorder="1" applyAlignment="1">
      <alignment horizontal="center" wrapText="1"/>
      <protection/>
    </xf>
    <xf numFmtId="174" fontId="3" fillId="19" borderId="13" xfId="51" applyNumberFormat="1" applyFont="1" applyFill="1" applyBorder="1" applyAlignment="1">
      <alignment horizontal="center" wrapText="1"/>
      <protection/>
    </xf>
    <xf numFmtId="49" fontId="5" fillId="36" borderId="15" xfId="50" applyNumberFormat="1" applyFont="1" applyFill="1" applyBorder="1" applyAlignment="1">
      <alignment horizontal="left" vertical="top" wrapText="1"/>
      <protection/>
    </xf>
    <xf numFmtId="49" fontId="5" fillId="36" borderId="15" xfId="50" applyNumberFormat="1" applyFont="1" applyFill="1" applyBorder="1" applyAlignment="1">
      <alignment horizontal="left" wrapText="1"/>
      <protection/>
    </xf>
    <xf numFmtId="4" fontId="5" fillId="36" borderId="14" xfId="50" applyNumberFormat="1" applyFont="1" applyFill="1" applyBorder="1" applyAlignment="1">
      <alignment horizontal="right" wrapText="1"/>
      <protection/>
    </xf>
    <xf numFmtId="0" fontId="4" fillId="37" borderId="13" xfId="50" applyFont="1" applyFill="1" applyBorder="1" applyAlignment="1">
      <alignment horizontal="center" wrapText="1"/>
      <protection/>
    </xf>
    <xf numFmtId="174" fontId="4" fillId="37" borderId="13" xfId="54" applyNumberFormat="1" applyFont="1" applyFill="1" applyBorder="1" applyAlignment="1">
      <alignment horizontal="center"/>
      <protection/>
    </xf>
    <xf numFmtId="4" fontId="4" fillId="37" borderId="13" xfId="54" applyNumberFormat="1" applyFont="1" applyFill="1" applyBorder="1" applyAlignment="1" applyProtection="1">
      <alignment horizontal="right" wrapText="1"/>
      <protection locked="0"/>
    </xf>
    <xf numFmtId="4" fontId="4" fillId="37" borderId="14" xfId="54" applyNumberFormat="1" applyFont="1" applyFill="1" applyBorder="1" applyAlignment="1">
      <alignment horizontal="right" wrapText="1"/>
      <protection/>
    </xf>
    <xf numFmtId="49" fontId="99" fillId="0" borderId="12" xfId="50" applyNumberFormat="1" applyFont="1" applyFill="1" applyBorder="1" applyAlignment="1">
      <alignment horizontal="left" vertical="top" wrapText="1"/>
      <protection/>
    </xf>
    <xf numFmtId="0" fontId="99" fillId="37" borderId="13" xfId="50" applyFont="1" applyFill="1" applyBorder="1" applyAlignment="1">
      <alignment horizontal="center" wrapText="1"/>
      <protection/>
    </xf>
    <xf numFmtId="4" fontId="99" fillId="37" borderId="13" xfId="54" applyNumberFormat="1" applyFont="1" applyFill="1" applyBorder="1" applyAlignment="1" applyProtection="1">
      <alignment horizontal="right" wrapText="1"/>
      <protection locked="0"/>
    </xf>
    <xf numFmtId="0" fontId="4" fillId="0" borderId="13" xfId="50" applyFont="1" applyFill="1" applyBorder="1" applyAlignment="1">
      <alignment horizontal="center" wrapText="1"/>
      <protection/>
    </xf>
    <xf numFmtId="174" fontId="4" fillId="0" borderId="13" xfId="50" applyNumberFormat="1" applyFont="1" applyFill="1" applyBorder="1" applyAlignment="1">
      <alignment horizontal="center" wrapText="1"/>
      <protection/>
    </xf>
    <xf numFmtId="0" fontId="4" fillId="0" borderId="17" xfId="50" applyFont="1" applyFill="1" applyBorder="1" applyAlignment="1">
      <alignment horizontal="center" wrapText="1"/>
      <protection/>
    </xf>
    <xf numFmtId="174" fontId="4" fillId="0" borderId="17" xfId="50" applyNumberFormat="1" applyFont="1" applyFill="1" applyBorder="1" applyAlignment="1">
      <alignment horizontal="center" wrapText="1"/>
      <protection/>
    </xf>
    <xf numFmtId="4" fontId="4" fillId="0" borderId="15" xfId="54" applyNumberFormat="1" applyFont="1" applyFill="1" applyBorder="1" applyAlignment="1" applyProtection="1">
      <alignment horizontal="right" wrapText="1"/>
      <protection locked="0"/>
    </xf>
    <xf numFmtId="4" fontId="4" fillId="37" borderId="13" xfId="54" applyNumberFormat="1" applyFont="1" applyFill="1" applyBorder="1" applyAlignment="1">
      <alignment horizontal="center"/>
      <protection/>
    </xf>
    <xf numFmtId="0" fontId="0" fillId="0" borderId="0" xfId="50">
      <alignment/>
      <protection/>
    </xf>
    <xf numFmtId="0" fontId="4" fillId="37" borderId="13" xfId="57" applyFont="1" applyFill="1" applyBorder="1" applyAlignment="1">
      <alignment horizontal="center" wrapText="1"/>
      <protection/>
    </xf>
    <xf numFmtId="4" fontId="4" fillId="37" borderId="14" xfId="54" applyNumberFormat="1" applyFont="1" applyFill="1" applyBorder="1" applyAlignment="1" applyProtection="1">
      <alignment horizontal="right" wrapText="1"/>
      <protection locked="0"/>
    </xf>
    <xf numFmtId="0" fontId="4" fillId="0" borderId="13" xfId="50" applyFont="1" applyFill="1" applyBorder="1" applyAlignment="1">
      <alignment horizontal="left" vertical="top" wrapText="1"/>
      <protection/>
    </xf>
    <xf numFmtId="4" fontId="31" fillId="37" borderId="13" xfId="54" applyNumberFormat="1" applyFont="1" applyFill="1" applyBorder="1" applyAlignment="1" applyProtection="1">
      <alignment horizontal="right" wrapText="1"/>
      <protection locked="0"/>
    </xf>
    <xf numFmtId="4" fontId="31" fillId="37" borderId="14" xfId="54" applyNumberFormat="1" applyFont="1" applyFill="1" applyBorder="1" applyAlignment="1">
      <alignment horizontal="right" wrapText="1"/>
      <protection/>
    </xf>
    <xf numFmtId="4" fontId="4" fillId="0" borderId="13" xfId="50" applyNumberFormat="1" applyFont="1" applyFill="1" applyBorder="1" applyAlignment="1">
      <alignment horizontal="center" wrapText="1"/>
      <protection/>
    </xf>
    <xf numFmtId="0" fontId="31" fillId="37" borderId="13" xfId="50" applyFont="1" applyFill="1" applyBorder="1" applyAlignment="1">
      <alignment horizontal="center" wrapText="1"/>
      <protection/>
    </xf>
    <xf numFmtId="2" fontId="6" fillId="0" borderId="13" xfId="0" applyNumberFormat="1" applyFont="1" applyBorder="1" applyAlignment="1">
      <alignment/>
    </xf>
    <xf numFmtId="0" fontId="4" fillId="0" borderId="13" xfId="50" applyFont="1" applyFill="1" applyBorder="1" applyAlignment="1" applyProtection="1" quotePrefix="1">
      <alignment horizontal="left" vertical="top" wrapText="1"/>
      <protection/>
    </xf>
    <xf numFmtId="2" fontId="6" fillId="0" borderId="13" xfId="50" applyNumberFormat="1" applyFont="1" applyBorder="1" applyAlignment="1">
      <alignment/>
      <protection/>
    </xf>
    <xf numFmtId="0" fontId="4" fillId="0" borderId="13" xfId="50" applyFont="1" applyFill="1" applyBorder="1" applyAlignment="1" applyProtection="1">
      <alignment horizontal="left" vertical="top" wrapText="1"/>
      <protection/>
    </xf>
    <xf numFmtId="49" fontId="6" fillId="0" borderId="0" xfId="50" applyNumberFormat="1" applyFont="1" applyBorder="1" applyAlignment="1">
      <alignment horizontal="left" vertical="top"/>
      <protection/>
    </xf>
    <xf numFmtId="49" fontId="6" fillId="0" borderId="0" xfId="50" applyNumberFormat="1" applyFont="1" applyBorder="1" applyAlignment="1">
      <alignment horizontal="left" vertical="top" wrapText="1"/>
      <protection/>
    </xf>
    <xf numFmtId="0" fontId="6" fillId="0" borderId="0" xfId="50" applyNumberFormat="1" applyFont="1" applyBorder="1" applyAlignment="1">
      <alignment horizontal="center"/>
      <protection/>
    </xf>
    <xf numFmtId="177" fontId="6" fillId="0" borderId="0" xfId="50" applyNumberFormat="1" applyFont="1" applyBorder="1" applyAlignment="1">
      <alignment/>
      <protection/>
    </xf>
    <xf numFmtId="2" fontId="6" fillId="0" borderId="0" xfId="50" applyNumberFormat="1" applyFont="1" applyBorder="1" applyAlignment="1">
      <alignment/>
      <protection/>
    </xf>
    <xf numFmtId="49" fontId="6" fillId="0" borderId="0" xfId="50" applyNumberFormat="1" applyFont="1" applyBorder="1" applyAlignment="1">
      <alignment/>
      <protection/>
    </xf>
    <xf numFmtId="0" fontId="96" fillId="5" borderId="0" xfId="0" applyFont="1" applyFill="1" applyAlignment="1">
      <alignment vertical="center"/>
    </xf>
    <xf numFmtId="166" fontId="96" fillId="5" borderId="11" xfId="0" applyNumberFormat="1" applyFont="1" applyFill="1" applyBorder="1" applyAlignment="1">
      <alignment vertical="center"/>
    </xf>
    <xf numFmtId="0" fontId="0" fillId="5" borderId="11" xfId="0" applyFont="1" applyFill="1" applyBorder="1" applyAlignment="1">
      <alignment vertical="center"/>
    </xf>
    <xf numFmtId="0" fontId="96" fillId="5" borderId="11" xfId="0" applyFont="1" applyFill="1" applyBorder="1" applyAlignment="1">
      <alignment horizontal="center" vertical="center"/>
    </xf>
    <xf numFmtId="0" fontId="1" fillId="5" borderId="11" xfId="0" applyFont="1" applyFill="1" applyBorder="1" applyAlignment="1">
      <alignment vertical="center"/>
    </xf>
    <xf numFmtId="0" fontId="96" fillId="0" borderId="0" xfId="0" applyFont="1" applyFill="1" applyAlignment="1">
      <alignment horizontal="justify" vertical="justify"/>
    </xf>
    <xf numFmtId="49" fontId="96" fillId="0" borderId="0" xfId="0" applyNumberFormat="1" applyFont="1" applyFill="1" applyAlignment="1">
      <alignment horizontal="left" vertical="top"/>
    </xf>
    <xf numFmtId="0" fontId="0" fillId="0" borderId="0" xfId="0" applyFont="1" applyFill="1" applyAlignment="1">
      <alignment horizontal="center"/>
    </xf>
    <xf numFmtId="49" fontId="0" fillId="0" borderId="0" xfId="0" applyNumberFormat="1" applyFont="1" applyFill="1" applyAlignment="1">
      <alignment horizontal="left" vertical="top"/>
    </xf>
    <xf numFmtId="0" fontId="16" fillId="0" borderId="0" xfId="0" applyFont="1" applyFill="1" applyAlignment="1">
      <alignment horizontal="justify" vertical="top"/>
    </xf>
    <xf numFmtId="4" fontId="0" fillId="0" borderId="0" xfId="0" applyNumberFormat="1" applyFont="1" applyFill="1" applyAlignment="1">
      <alignment horizontal="right"/>
    </xf>
    <xf numFmtId="4" fontId="0" fillId="0" borderId="0" xfId="0" applyNumberFormat="1" applyFont="1" applyFill="1" applyAlignment="1">
      <alignment horizontal="right"/>
    </xf>
    <xf numFmtId="2" fontId="96" fillId="0" borderId="0" xfId="0" applyNumberFormat="1" applyFont="1" applyFill="1" applyAlignment="1">
      <alignment horizontal="right"/>
    </xf>
    <xf numFmtId="166" fontId="96" fillId="0" borderId="0" xfId="0" applyNumberFormat="1" applyFont="1" applyFill="1" applyBorder="1" applyAlignment="1">
      <alignment/>
    </xf>
    <xf numFmtId="0" fontId="0" fillId="0" borderId="0" xfId="0" applyFont="1" applyFill="1" applyAlignment="1">
      <alignment horizontal="justify" vertical="top"/>
    </xf>
    <xf numFmtId="0" fontId="0" fillId="0" borderId="0" xfId="0" applyFont="1" applyFill="1" applyAlignment="1">
      <alignment horizontal="justify" vertical="justify" wrapText="1"/>
    </xf>
    <xf numFmtId="166" fontId="0" fillId="0" borderId="0" xfId="0" applyNumberFormat="1" applyFont="1" applyAlignment="1">
      <alignment/>
    </xf>
    <xf numFmtId="2" fontId="1" fillId="0" borderId="0" xfId="0" applyNumberFormat="1" applyFont="1" applyAlignment="1">
      <alignment horizontal="left" vertical="top"/>
    </xf>
    <xf numFmtId="2" fontId="0" fillId="0" borderId="0" xfId="0" applyNumberFormat="1" applyFont="1" applyAlignment="1">
      <alignment horizontal="left" vertical="top"/>
    </xf>
    <xf numFmtId="4" fontId="1" fillId="0" borderId="11" xfId="0" applyNumberFormat="1" applyFont="1" applyBorder="1" applyAlignment="1">
      <alignment horizontal="right"/>
    </xf>
    <xf numFmtId="0" fontId="0" fillId="0" borderId="11" xfId="0" applyFont="1" applyBorder="1" applyAlignment="1">
      <alignment/>
    </xf>
    <xf numFmtId="2" fontId="0" fillId="0" borderId="11" xfId="0" applyNumberFormat="1" applyFont="1" applyBorder="1" applyAlignment="1">
      <alignment horizontal="right" vertical="top"/>
    </xf>
    <xf numFmtId="0" fontId="0" fillId="0" borderId="11" xfId="0" applyFont="1" applyBorder="1" applyAlignment="1">
      <alignment horizontal="left"/>
    </xf>
    <xf numFmtId="0" fontId="6" fillId="0" borderId="11" xfId="0" applyFont="1" applyBorder="1" applyAlignment="1">
      <alignment horizontal="justify" vertical="center"/>
    </xf>
    <xf numFmtId="4" fontId="0" fillId="0" borderId="0" xfId="0" applyNumberFormat="1" applyFont="1" applyBorder="1" applyAlignment="1">
      <alignment horizontal="right"/>
    </xf>
    <xf numFmtId="0" fontId="0" fillId="0" borderId="0" xfId="0" applyFont="1" applyBorder="1" applyAlignment="1">
      <alignment/>
    </xf>
    <xf numFmtId="2" fontId="0" fillId="0" borderId="0" xfId="0" applyNumberFormat="1" applyFont="1" applyBorder="1" applyAlignment="1">
      <alignment horizontal="right" vertical="top"/>
    </xf>
    <xf numFmtId="0" fontId="0" fillId="0" borderId="0" xfId="0" applyFont="1" applyBorder="1" applyAlignment="1">
      <alignment horizontal="left"/>
    </xf>
    <xf numFmtId="0" fontId="6" fillId="0" borderId="0" xfId="0" applyFont="1" applyBorder="1" applyAlignment="1">
      <alignment horizontal="justify" vertical="justify" wrapText="1"/>
    </xf>
    <xf numFmtId="0" fontId="32" fillId="0" borderId="0" xfId="0" applyFont="1" applyAlignment="1">
      <alignment horizontal="justify" vertical="justify"/>
    </xf>
    <xf numFmtId="0" fontId="0" fillId="0" borderId="0" xfId="0" applyFont="1" applyAlignment="1">
      <alignment/>
    </xf>
    <xf numFmtId="4"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top" wrapText="1"/>
    </xf>
    <xf numFmtId="0" fontId="2" fillId="0" borderId="0" xfId="0" applyFont="1" applyAlignment="1">
      <alignment horizontal="left" vertical="center"/>
    </xf>
    <xf numFmtId="49" fontId="1" fillId="0" borderId="0" xfId="0" applyNumberFormat="1" applyFont="1" applyAlignment="1">
      <alignment horizontal="center" vertical="center"/>
    </xf>
    <xf numFmtId="4" fontId="33" fillId="0" borderId="0" xfId="0" applyNumberFormat="1" applyFont="1" applyAlignment="1">
      <alignment horizontal="center" vertical="top" wrapText="1"/>
    </xf>
    <xf numFmtId="4" fontId="34" fillId="0" borderId="0" xfId="0" applyNumberFormat="1" applyFont="1" applyBorder="1" applyAlignment="1">
      <alignment horizontal="center" vertical="center" wrapText="1"/>
    </xf>
    <xf numFmtId="0" fontId="0" fillId="0" borderId="0" xfId="0" applyFont="1" applyAlignment="1">
      <alignment horizontal="center"/>
    </xf>
    <xf numFmtId="49" fontId="0" fillId="0" borderId="0" xfId="0" applyNumberFormat="1" applyFont="1" applyAlignment="1">
      <alignment horizontal="center" vertical="top"/>
    </xf>
    <xf numFmtId="4" fontId="35" fillId="0" borderId="0" xfId="0" applyNumberFormat="1" applyFont="1" applyBorder="1" applyAlignment="1">
      <alignment horizontal="center" vertical="center" wrapText="1"/>
    </xf>
    <xf numFmtId="2" fontId="4" fillId="0" borderId="0" xfId="0" applyNumberFormat="1" applyFont="1" applyFill="1" applyAlignment="1">
      <alignment horizontal="center" vertical="top" wrapText="1"/>
    </xf>
    <xf numFmtId="2" fontId="0" fillId="0" borderId="0" xfId="0" applyNumberFormat="1" applyFont="1" applyFill="1" applyAlignment="1">
      <alignment/>
    </xf>
    <xf numFmtId="2"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right" vertical="center" wrapText="1"/>
    </xf>
    <xf numFmtId="2" fontId="0" fillId="0" borderId="0" xfId="0" applyNumberFormat="1" applyFont="1" applyFill="1" applyAlignment="1">
      <alignment/>
    </xf>
    <xf numFmtId="2" fontId="0" fillId="0" borderId="0" xfId="0" applyNumberFormat="1" applyFont="1" applyFill="1" applyAlignment="1">
      <alignment horizontal="right" vertical="justify"/>
    </xf>
    <xf numFmtId="2" fontId="1" fillId="5" borderId="11" xfId="0" applyNumberFormat="1" applyFont="1" applyFill="1" applyBorder="1" applyAlignment="1">
      <alignment horizontal="right" vertical="justify"/>
    </xf>
    <xf numFmtId="2" fontId="0" fillId="0" borderId="0" xfId="0" applyNumberFormat="1" applyFont="1" applyFill="1" applyBorder="1" applyAlignment="1">
      <alignment horizontal="right" vertical="justify"/>
    </xf>
    <xf numFmtId="2" fontId="0" fillId="0" borderId="0" xfId="0" applyNumberFormat="1" applyFont="1" applyAlignment="1">
      <alignment/>
    </xf>
    <xf numFmtId="2" fontId="4" fillId="0" borderId="0" xfId="56" applyNumberFormat="1" applyFont="1" applyFill="1" applyAlignment="1">
      <alignment horizontal="right" vertical="top" wrapText="1"/>
      <protection/>
    </xf>
    <xf numFmtId="2" fontId="0" fillId="0" borderId="0" xfId="56" applyNumberFormat="1" applyFont="1" applyAlignment="1">
      <alignment horizontal="right" vertical="top" wrapText="1"/>
      <protection/>
    </xf>
    <xf numFmtId="2" fontId="1" fillId="5" borderId="11" xfId="56" applyNumberFormat="1" applyFont="1" applyFill="1" applyBorder="1" applyAlignment="1">
      <alignment horizontal="right" vertical="justify"/>
      <protection/>
    </xf>
    <xf numFmtId="2" fontId="0" fillId="0" borderId="0" xfId="56" applyNumberFormat="1" applyFont="1" applyAlignment="1">
      <alignment horizontal="right" vertical="justify"/>
      <protection/>
    </xf>
    <xf numFmtId="2" fontId="0" fillId="5" borderId="0" xfId="56" applyNumberFormat="1" applyFont="1" applyFill="1" applyAlignment="1">
      <alignment horizontal="right" vertical="justify"/>
      <protection/>
    </xf>
    <xf numFmtId="2" fontId="1" fillId="33" borderId="0" xfId="56" applyNumberFormat="1" applyFont="1" applyFill="1" applyBorder="1" applyAlignment="1">
      <alignment horizontal="right" vertical="justify"/>
      <protection/>
    </xf>
    <xf numFmtId="2" fontId="13" fillId="0" borderId="0" xfId="56" applyNumberFormat="1" applyFont="1" applyAlignment="1">
      <alignment horizontal="right"/>
      <protection/>
    </xf>
    <xf numFmtId="2" fontId="0" fillId="0" borderId="0" xfId="56" applyNumberFormat="1" applyFont="1" applyAlignment="1">
      <alignment horizontal="right"/>
      <protection/>
    </xf>
    <xf numFmtId="2" fontId="0" fillId="0" borderId="0" xfId="56" applyNumberFormat="1" applyFont="1" applyAlignment="1">
      <alignment horizontal="right" vertical="justify"/>
      <protection/>
    </xf>
    <xf numFmtId="2" fontId="1" fillId="0" borderId="0" xfId="56" applyNumberFormat="1" applyFont="1" applyBorder="1" applyAlignment="1">
      <alignment horizontal="right" vertical="justify"/>
      <protection/>
    </xf>
    <xf numFmtId="2" fontId="1" fillId="0" borderId="0" xfId="56" applyNumberFormat="1" applyFont="1" applyAlignment="1">
      <alignment horizontal="right" vertical="justify"/>
      <protection/>
    </xf>
    <xf numFmtId="2" fontId="1" fillId="5" borderId="0" xfId="56" applyNumberFormat="1" applyFont="1" applyFill="1" applyAlignment="1">
      <alignment horizontal="right" vertical="justify"/>
      <protection/>
    </xf>
    <xf numFmtId="2" fontId="1" fillId="33" borderId="0" xfId="56" applyNumberFormat="1" applyFont="1" applyFill="1" applyAlignment="1">
      <alignment horizontal="right" vertical="justify"/>
      <protection/>
    </xf>
    <xf numFmtId="2" fontId="1" fillId="7" borderId="0" xfId="56" applyNumberFormat="1" applyFont="1" applyFill="1" applyAlignment="1">
      <alignment horizontal="right" vertical="justify"/>
      <protection/>
    </xf>
    <xf numFmtId="2" fontId="0" fillId="33" borderId="0" xfId="56" applyNumberFormat="1" applyFont="1" applyFill="1" applyAlignment="1">
      <alignment horizontal="right"/>
      <protection/>
    </xf>
    <xf numFmtId="2" fontId="1" fillId="5" borderId="0" xfId="56" applyNumberFormat="1" applyFont="1" applyFill="1" applyBorder="1" applyAlignment="1">
      <alignment horizontal="right" vertical="justify"/>
      <protection/>
    </xf>
    <xf numFmtId="2" fontId="0" fillId="7" borderId="0" xfId="56" applyNumberFormat="1" applyFont="1" applyFill="1" applyAlignment="1">
      <alignment horizontal="right"/>
      <protection/>
    </xf>
    <xf numFmtId="2" fontId="0" fillId="7" borderId="0" xfId="56" applyNumberFormat="1" applyFont="1" applyFill="1" applyAlignment="1">
      <alignment horizontal="right" vertical="justify"/>
      <protection/>
    </xf>
    <xf numFmtId="2" fontId="0" fillId="5" borderId="0" xfId="56" applyNumberFormat="1" applyFont="1" applyFill="1" applyAlignment="1">
      <alignment horizontal="right"/>
      <protection/>
    </xf>
    <xf numFmtId="2" fontId="4" fillId="0" borderId="0" xfId="57" applyNumberFormat="1" applyFont="1" applyFill="1" applyAlignment="1">
      <alignment horizontal="center" vertical="top" wrapText="1"/>
      <protection/>
    </xf>
    <xf numFmtId="2" fontId="1" fillId="0" borderId="10" xfId="57" applyNumberFormat="1" applyFont="1" applyBorder="1" applyAlignment="1">
      <alignment vertical="center" wrapText="1"/>
      <protection/>
    </xf>
    <xf numFmtId="2" fontId="1" fillId="0" borderId="0" xfId="57" applyNumberFormat="1" applyFont="1" applyBorder="1" applyAlignment="1">
      <alignment vertical="center" wrapText="1"/>
      <protection/>
    </xf>
    <xf numFmtId="2" fontId="0" fillId="6" borderId="0" xfId="57" applyNumberFormat="1" applyFont="1" applyFill="1" applyAlignment="1">
      <alignment vertical="justify"/>
      <protection/>
    </xf>
    <xf numFmtId="2" fontId="0" fillId="0" borderId="0" xfId="57" applyNumberFormat="1" applyFont="1" applyAlignment="1">
      <alignment vertical="justify"/>
      <protection/>
    </xf>
    <xf numFmtId="2" fontId="0" fillId="5" borderId="0" xfId="57" applyNumberFormat="1" applyFont="1" applyFill="1" applyAlignment="1">
      <alignment vertical="justify"/>
      <protection/>
    </xf>
    <xf numFmtId="2" fontId="0" fillId="0" borderId="0" xfId="57" applyNumberFormat="1" applyFont="1" applyAlignment="1">
      <alignment vertical="top" wrapText="1"/>
      <protection/>
    </xf>
    <xf numFmtId="2" fontId="0" fillId="0" borderId="0" xfId="57" applyNumberFormat="1" applyFont="1">
      <alignment/>
      <protection/>
    </xf>
    <xf numFmtId="2" fontId="0" fillId="0" borderId="0" xfId="52" applyNumberFormat="1" applyFont="1">
      <alignment/>
      <protection/>
    </xf>
    <xf numFmtId="2" fontId="0" fillId="0" borderId="0" xfId="57" applyNumberFormat="1" applyFont="1" applyAlignment="1">
      <alignment horizontal="right" wrapText="1"/>
      <protection/>
    </xf>
    <xf numFmtId="2" fontId="0" fillId="33" borderId="0" xfId="52" applyNumberFormat="1" applyFont="1" applyFill="1">
      <alignment/>
      <protection/>
    </xf>
    <xf numFmtId="2" fontId="0" fillId="33" borderId="0" xfId="57" applyNumberFormat="1" applyFont="1" applyFill="1" applyAlignment="1">
      <alignment horizontal="right" wrapText="1"/>
      <protection/>
    </xf>
    <xf numFmtId="2" fontId="1" fillId="5" borderId="11" xfId="57" applyNumberFormat="1" applyFont="1" applyFill="1" applyBorder="1" applyAlignment="1">
      <alignment vertical="center"/>
      <protection/>
    </xf>
    <xf numFmtId="2" fontId="1" fillId="0" borderId="0" xfId="57" applyNumberFormat="1" applyFont="1" applyBorder="1" applyAlignment="1">
      <alignment vertical="center"/>
      <protection/>
    </xf>
    <xf numFmtId="2" fontId="0" fillId="5" borderId="0" xfId="57" applyNumberFormat="1" applyFont="1" applyFill="1">
      <alignment/>
      <protection/>
    </xf>
    <xf numFmtId="2" fontId="1" fillId="5" borderId="11" xfId="57" applyNumberFormat="1" applyFont="1" applyFill="1" applyBorder="1" applyAlignment="1">
      <alignment vertical="justify"/>
      <protection/>
    </xf>
    <xf numFmtId="2" fontId="1" fillId="0" borderId="0" xfId="57" applyNumberFormat="1" applyFont="1" applyBorder="1" applyAlignment="1">
      <alignment vertical="justify"/>
      <protection/>
    </xf>
    <xf numFmtId="2" fontId="0" fillId="33" borderId="0" xfId="57" applyNumberFormat="1" applyFont="1" applyFill="1" applyAlignment="1">
      <alignment vertical="justify"/>
      <protection/>
    </xf>
    <xf numFmtId="2" fontId="0" fillId="33" borderId="0" xfId="57" applyNumberFormat="1" applyFont="1" applyFill="1">
      <alignment/>
      <protection/>
    </xf>
    <xf numFmtId="2" fontId="1" fillId="33" borderId="0" xfId="57" applyNumberFormat="1" applyFont="1" applyFill="1" applyBorder="1" applyAlignment="1">
      <alignment vertical="justify"/>
      <protection/>
    </xf>
    <xf numFmtId="2" fontId="1" fillId="33" borderId="0" xfId="57" applyNumberFormat="1" applyFont="1" applyFill="1" applyBorder="1" applyAlignment="1">
      <alignment vertical="center"/>
      <protection/>
    </xf>
    <xf numFmtId="2" fontId="4" fillId="0" borderId="0" xfId="58" applyNumberFormat="1" applyFont="1" applyFill="1" applyAlignment="1">
      <alignment horizontal="center" vertical="top" wrapText="1"/>
      <protection/>
    </xf>
    <xf numFmtId="2" fontId="96" fillId="0" borderId="0" xfId="58" applyNumberFormat="1" applyFont="1" applyAlignment="1">
      <alignment vertical="top" wrapText="1"/>
      <protection/>
    </xf>
    <xf numFmtId="2" fontId="1" fillId="0" borderId="10" xfId="58" applyNumberFormat="1" applyFont="1" applyBorder="1" applyAlignment="1">
      <alignment vertical="center" wrapText="1"/>
      <protection/>
    </xf>
    <xf numFmtId="2" fontId="1" fillId="0" borderId="0" xfId="58" applyNumberFormat="1" applyFont="1" applyBorder="1" applyAlignment="1">
      <alignment vertical="center" wrapText="1"/>
      <protection/>
    </xf>
    <xf numFmtId="2" fontId="97" fillId="6" borderId="0" xfId="58" applyNumberFormat="1" applyFont="1" applyFill="1" applyBorder="1" applyAlignment="1">
      <alignment vertical="center"/>
      <protection/>
    </xf>
    <xf numFmtId="2" fontId="97" fillId="33" borderId="0" xfId="58" applyNumberFormat="1" applyFont="1" applyFill="1" applyBorder="1" applyAlignment="1">
      <alignment vertical="center"/>
      <protection/>
    </xf>
    <xf numFmtId="2" fontId="7" fillId="7" borderId="0" xfId="58" applyNumberFormat="1" applyFont="1" applyFill="1">
      <alignment/>
      <protection/>
    </xf>
    <xf numFmtId="2" fontId="7" fillId="0" borderId="0" xfId="58" applyNumberFormat="1" applyFont="1">
      <alignment/>
      <protection/>
    </xf>
    <xf numFmtId="2" fontId="7" fillId="5" borderId="0" xfId="58" applyNumberFormat="1" applyFont="1" applyFill="1">
      <alignment/>
      <protection/>
    </xf>
    <xf numFmtId="2" fontId="7" fillId="33" borderId="0" xfId="58" applyNumberFormat="1" applyFont="1" applyFill="1">
      <alignment/>
      <protection/>
    </xf>
    <xf numFmtId="2" fontId="0" fillId="33" borderId="0" xfId="58" applyNumberFormat="1" applyFont="1" applyFill="1" applyAlignment="1">
      <alignment horizontal="justify" vertical="top"/>
      <protection/>
    </xf>
    <xf numFmtId="2" fontId="0" fillId="33" borderId="0" xfId="58" applyNumberFormat="1" applyFont="1" applyFill="1" applyAlignment="1">
      <alignment horizontal="justify" vertical="justify"/>
      <protection/>
    </xf>
    <xf numFmtId="2" fontId="0" fillId="33" borderId="0" xfId="58" applyNumberFormat="1" applyFont="1" applyFill="1" applyAlignment="1">
      <alignment vertical="justify"/>
      <protection/>
    </xf>
    <xf numFmtId="2" fontId="7" fillId="33" borderId="0" xfId="58" applyNumberFormat="1" applyFont="1" applyFill="1" applyAlignment="1">
      <alignment vertical="justify"/>
      <protection/>
    </xf>
    <xf numFmtId="2" fontId="0" fillId="33" borderId="0" xfId="58" applyNumberFormat="1" applyFont="1" applyFill="1">
      <alignment/>
      <protection/>
    </xf>
    <xf numFmtId="2" fontId="1" fillId="5" borderId="11" xfId="58" applyNumberFormat="1" applyFont="1" applyFill="1" applyBorder="1" applyAlignment="1">
      <alignment vertical="justify"/>
      <protection/>
    </xf>
    <xf numFmtId="2" fontId="7" fillId="0" borderId="0" xfId="58" applyNumberFormat="1" applyFont="1" applyAlignment="1">
      <alignment vertical="justify"/>
      <protection/>
    </xf>
    <xf numFmtId="2" fontId="7" fillId="5" borderId="0" xfId="58" applyNumberFormat="1" applyFont="1" applyFill="1" applyAlignment="1">
      <alignment vertical="justify"/>
      <protection/>
    </xf>
    <xf numFmtId="2" fontId="7" fillId="0" borderId="0" xfId="58" applyNumberFormat="1" applyFont="1" applyAlignment="1">
      <alignment horizontal="justify" vertical="justify"/>
      <protection/>
    </xf>
    <xf numFmtId="2" fontId="0" fillId="0" borderId="0" xfId="58" applyNumberFormat="1" applyFont="1" applyAlignment="1">
      <alignment vertical="justify"/>
      <protection/>
    </xf>
    <xf numFmtId="2" fontId="0" fillId="0" borderId="0" xfId="58" applyNumberFormat="1" applyFont="1" applyAlignment="1">
      <alignment horizontal="justify" vertical="justify"/>
      <protection/>
    </xf>
    <xf numFmtId="2" fontId="0" fillId="0" borderId="0" xfId="58" applyNumberFormat="1" applyFont="1">
      <alignment/>
      <protection/>
    </xf>
    <xf numFmtId="2" fontId="98" fillId="33" borderId="0" xfId="58" applyNumberFormat="1" applyFont="1" applyFill="1" applyAlignment="1">
      <alignment horizontal="right" vertical="justify"/>
      <protection/>
    </xf>
    <xf numFmtId="2" fontId="0" fillId="0" borderId="0" xfId="58" applyNumberFormat="1" applyFont="1" applyAlignment="1">
      <alignment vertical="top"/>
      <protection/>
    </xf>
    <xf numFmtId="2" fontId="1" fillId="0" borderId="0" xfId="58" applyNumberFormat="1" applyFont="1" applyAlignment="1">
      <alignment vertical="justify"/>
      <protection/>
    </xf>
    <xf numFmtId="2" fontId="0" fillId="5" borderId="0" xfId="58" applyNumberFormat="1" applyFont="1" applyFill="1" applyAlignment="1">
      <alignment vertical="justify"/>
      <protection/>
    </xf>
    <xf numFmtId="2" fontId="20" fillId="0" borderId="0" xfId="58" applyNumberFormat="1" applyFont="1">
      <alignment/>
      <protection/>
    </xf>
    <xf numFmtId="2" fontId="1" fillId="33" borderId="0" xfId="58" applyNumberFormat="1" applyFont="1" applyFill="1" applyBorder="1" applyAlignment="1">
      <alignment vertical="justify"/>
      <protection/>
    </xf>
    <xf numFmtId="2" fontId="96" fillId="0" borderId="0" xfId="58" applyNumberFormat="1" applyFont="1">
      <alignment/>
      <protection/>
    </xf>
    <xf numFmtId="2" fontId="1" fillId="0" borderId="0" xfId="58" applyNumberFormat="1" applyFont="1" applyFill="1" applyBorder="1" applyAlignment="1">
      <alignment vertical="justify"/>
      <protection/>
    </xf>
    <xf numFmtId="2" fontId="97" fillId="0" borderId="0" xfId="58" applyNumberFormat="1" applyFont="1" applyBorder="1" applyAlignment="1">
      <alignment vertical="center"/>
      <protection/>
    </xf>
    <xf numFmtId="2" fontId="98" fillId="0" borderId="0" xfId="58" applyNumberFormat="1" applyFont="1" applyAlignment="1">
      <alignment vertical="justify"/>
      <protection/>
    </xf>
    <xf numFmtId="2" fontId="98" fillId="33" borderId="0" xfId="58" applyNumberFormat="1" applyFont="1" applyFill="1" applyAlignment="1">
      <alignment vertical="justify"/>
      <protection/>
    </xf>
    <xf numFmtId="2" fontId="105" fillId="33" borderId="0" xfId="58" applyNumberFormat="1" applyFont="1" applyFill="1" applyBorder="1" applyAlignment="1">
      <alignment vertical="center"/>
      <protection/>
    </xf>
    <xf numFmtId="2" fontId="98" fillId="0" borderId="0" xfId="58" applyNumberFormat="1" applyFont="1">
      <alignment/>
      <protection/>
    </xf>
    <xf numFmtId="2" fontId="98" fillId="0" borderId="0" xfId="58" applyNumberFormat="1" applyFont="1" applyAlignment="1">
      <alignment horizontal="right"/>
      <protection/>
    </xf>
    <xf numFmtId="2" fontId="105" fillId="0" borderId="0" xfId="58" applyNumberFormat="1" applyFont="1" applyAlignment="1">
      <alignment horizontal="right"/>
      <protection/>
    </xf>
    <xf numFmtId="2" fontId="105" fillId="0" borderId="0" xfId="58" applyNumberFormat="1" applyFont="1" applyAlignment="1">
      <alignment vertical="justify"/>
      <protection/>
    </xf>
    <xf numFmtId="2" fontId="105" fillId="33" borderId="0" xfId="58" applyNumberFormat="1" applyFont="1" applyFill="1" applyBorder="1" applyAlignment="1">
      <alignment vertical="center"/>
      <protection/>
    </xf>
    <xf numFmtId="2" fontId="105" fillId="5" borderId="11" xfId="58" applyNumberFormat="1" applyFont="1" applyFill="1" applyBorder="1" applyAlignment="1">
      <alignment vertical="justify"/>
      <protection/>
    </xf>
    <xf numFmtId="2" fontId="98" fillId="0" borderId="0" xfId="58" applyNumberFormat="1" applyFont="1" applyAlignment="1">
      <alignment horizontal="right" vertical="justify"/>
      <protection/>
    </xf>
    <xf numFmtId="2" fontId="105" fillId="5" borderId="11" xfId="58" applyNumberFormat="1" applyFont="1" applyFill="1" applyBorder="1" applyAlignment="1">
      <alignment horizontal="right" vertical="justify"/>
      <protection/>
    </xf>
    <xf numFmtId="2" fontId="98" fillId="0" borderId="0" xfId="58" applyNumberFormat="1" applyFont="1">
      <alignment/>
      <protection/>
    </xf>
    <xf numFmtId="2" fontId="98" fillId="33" borderId="0" xfId="58" applyNumberFormat="1" applyFont="1" applyFill="1" applyBorder="1" applyAlignment="1">
      <alignment vertical="center"/>
      <protection/>
    </xf>
    <xf numFmtId="2" fontId="0" fillId="0" borderId="0" xfId="58" applyNumberFormat="1" applyFont="1" applyAlignment="1">
      <alignment horizontal="right"/>
      <protection/>
    </xf>
    <xf numFmtId="2" fontId="105" fillId="5" borderId="0" xfId="56" applyNumberFormat="1" applyFont="1" applyFill="1" applyAlignment="1">
      <alignment horizontal="right" vertical="justify"/>
      <protection/>
    </xf>
    <xf numFmtId="2" fontId="1" fillId="5" borderId="0" xfId="57" applyNumberFormat="1" applyFont="1" applyFill="1" applyAlignment="1">
      <alignment vertical="justify"/>
      <protection/>
    </xf>
    <xf numFmtId="2" fontId="106" fillId="0" borderId="0" xfId="0" applyNumberFormat="1" applyFont="1" applyFill="1" applyAlignment="1">
      <alignment horizontal="center" vertical="top" wrapText="1"/>
    </xf>
    <xf numFmtId="2" fontId="98" fillId="0" borderId="0" xfId="0" applyNumberFormat="1" applyFont="1" applyAlignment="1">
      <alignment vertical="top" wrapText="1"/>
    </xf>
    <xf numFmtId="2" fontId="105" fillId="0" borderId="10" xfId="0" applyNumberFormat="1" applyFont="1" applyBorder="1" applyAlignment="1">
      <alignment vertical="center" wrapText="1"/>
    </xf>
    <xf numFmtId="2" fontId="98" fillId="0" borderId="0" xfId="0" applyNumberFormat="1" applyFont="1" applyAlignment="1">
      <alignment vertical="justify"/>
    </xf>
    <xf numFmtId="2" fontId="98" fillId="0" borderId="0" xfId="0" applyNumberFormat="1" applyFont="1" applyAlignment="1">
      <alignment vertical="top"/>
    </xf>
    <xf numFmtId="2" fontId="98" fillId="0" borderId="0" xfId="0" applyNumberFormat="1" applyFont="1" applyAlignment="1">
      <alignment/>
    </xf>
    <xf numFmtId="2" fontId="98" fillId="0" borderId="0" xfId="0" applyNumberFormat="1" applyFont="1" applyAlignment="1">
      <alignment vertical="center"/>
    </xf>
    <xf numFmtId="2" fontId="105" fillId="0" borderId="11" xfId="0" applyNumberFormat="1" applyFont="1" applyBorder="1" applyAlignment="1">
      <alignment/>
    </xf>
    <xf numFmtId="2" fontId="98" fillId="0" borderId="0" xfId="0" applyNumberFormat="1" applyFont="1" applyAlignment="1">
      <alignment horizontal="justify" vertical="justify"/>
    </xf>
    <xf numFmtId="2" fontId="98" fillId="0" borderId="0" xfId="0" applyNumberFormat="1" applyFont="1" applyFill="1" applyAlignment="1">
      <alignment/>
    </xf>
    <xf numFmtId="2" fontId="98" fillId="0" borderId="0" xfId="0" applyNumberFormat="1" applyFont="1" applyFill="1" applyAlignment="1">
      <alignment vertical="justify"/>
    </xf>
    <xf numFmtId="2" fontId="98" fillId="0" borderId="0" xfId="0" applyNumberFormat="1" applyFont="1" applyBorder="1" applyAlignment="1">
      <alignment/>
    </xf>
    <xf numFmtId="2" fontId="98" fillId="0" borderId="0" xfId="0" applyNumberFormat="1" applyFont="1" applyFill="1" applyBorder="1" applyAlignment="1">
      <alignment/>
    </xf>
    <xf numFmtId="2" fontId="98" fillId="0" borderId="0" xfId="0" applyNumberFormat="1" applyFont="1" applyAlignment="1">
      <alignment horizontal="right"/>
    </xf>
    <xf numFmtId="2" fontId="98" fillId="0" borderId="0" xfId="0" applyNumberFormat="1" applyFont="1" applyAlignment="1">
      <alignment horizontal="right" wrapText="1"/>
    </xf>
    <xf numFmtId="2" fontId="107" fillId="0" borderId="0" xfId="0" applyNumberFormat="1" applyFont="1" applyAlignment="1">
      <alignment horizontal="right"/>
    </xf>
    <xf numFmtId="2" fontId="107" fillId="0" borderId="0" xfId="0" applyNumberFormat="1" applyFont="1" applyAlignment="1">
      <alignment/>
    </xf>
    <xf numFmtId="2" fontId="98" fillId="0" borderId="0" xfId="0" applyNumberFormat="1" applyFont="1" applyFill="1" applyAlignment="1">
      <alignment horizontal="justify" vertical="justify"/>
    </xf>
    <xf numFmtId="2" fontId="105" fillId="0" borderId="0" xfId="0" applyNumberFormat="1" applyFont="1" applyAlignment="1">
      <alignment vertical="center"/>
    </xf>
    <xf numFmtId="2" fontId="105" fillId="0" borderId="11" xfId="0" applyNumberFormat="1" applyFont="1" applyBorder="1" applyAlignment="1">
      <alignment vertical="center"/>
    </xf>
    <xf numFmtId="2" fontId="98" fillId="0" borderId="0" xfId="52" applyNumberFormat="1" applyFont="1">
      <alignment/>
      <protection/>
    </xf>
    <xf numFmtId="2" fontId="98" fillId="0" borderId="0" xfId="0" applyNumberFormat="1" applyFont="1" applyBorder="1" applyAlignment="1">
      <alignment horizontal="justify" vertical="justify"/>
    </xf>
    <xf numFmtId="2" fontId="98" fillId="0" borderId="0" xfId="0" applyNumberFormat="1" applyFont="1" applyBorder="1" applyAlignment="1">
      <alignment vertical="justify"/>
    </xf>
    <xf numFmtId="2" fontId="108" fillId="0" borderId="0" xfId="0" applyNumberFormat="1" applyFont="1" applyAlignment="1">
      <alignment/>
    </xf>
    <xf numFmtId="2" fontId="105" fillId="0" borderId="11" xfId="0" applyNumberFormat="1" applyFont="1" applyBorder="1" applyAlignment="1">
      <alignment horizontal="right" vertical="justify"/>
    </xf>
    <xf numFmtId="2" fontId="98" fillId="0" borderId="0" xfId="0" applyNumberFormat="1" applyFont="1" applyAlignment="1">
      <alignment horizontal="right" vertical="top" wrapText="1"/>
    </xf>
    <xf numFmtId="2" fontId="105" fillId="0" borderId="11" xfId="0" applyNumberFormat="1" applyFont="1" applyBorder="1" applyAlignment="1">
      <alignment/>
    </xf>
    <xf numFmtId="2" fontId="105" fillId="0" borderId="11" xfId="0" applyNumberFormat="1" applyFont="1" applyBorder="1" applyAlignment="1">
      <alignment vertical="justify"/>
    </xf>
    <xf numFmtId="2" fontId="105" fillId="0" borderId="11" xfId="0" applyNumberFormat="1" applyFont="1" applyFill="1" applyBorder="1" applyAlignment="1">
      <alignment/>
    </xf>
    <xf numFmtId="2" fontId="106" fillId="0" borderId="0" xfId="59" applyNumberFormat="1" applyFont="1" applyFill="1" applyAlignment="1">
      <alignment horizontal="center" vertical="top" wrapText="1"/>
      <protection/>
    </xf>
    <xf numFmtId="2" fontId="98" fillId="0" borderId="0" xfId="59" applyNumberFormat="1" applyFont="1" applyAlignment="1">
      <alignment vertical="top" wrapText="1"/>
      <protection/>
    </xf>
    <xf numFmtId="2" fontId="105" fillId="0" borderId="10" xfId="59" applyNumberFormat="1" applyFont="1" applyBorder="1" applyAlignment="1">
      <alignment vertical="center" wrapText="1"/>
      <protection/>
    </xf>
    <xf numFmtId="2" fontId="105" fillId="0" borderId="0" xfId="59" applyNumberFormat="1" applyFont="1" applyBorder="1" applyAlignment="1">
      <alignment vertical="center" wrapText="1"/>
      <protection/>
    </xf>
    <xf numFmtId="2" fontId="98" fillId="0" borderId="0" xfId="59" applyNumberFormat="1" applyFont="1" applyAlignment="1">
      <alignment horizontal="right"/>
      <protection/>
    </xf>
    <xf numFmtId="2" fontId="98" fillId="0" borderId="0" xfId="59" applyNumberFormat="1" applyFont="1" applyAlignment="1">
      <alignment vertical="justify"/>
      <protection/>
    </xf>
    <xf numFmtId="2" fontId="105" fillId="6" borderId="0" xfId="59" applyNumberFormat="1" applyFont="1" applyFill="1" applyAlignment="1">
      <alignment horizontal="right" vertical="center" wrapText="1"/>
      <protection/>
    </xf>
    <xf numFmtId="2" fontId="98" fillId="0" borderId="0" xfId="59" applyNumberFormat="1" applyFont="1">
      <alignment/>
      <protection/>
    </xf>
    <xf numFmtId="2" fontId="98" fillId="5" borderId="0" xfId="59" applyNumberFormat="1" applyFont="1" applyFill="1">
      <alignment/>
      <protection/>
    </xf>
    <xf numFmtId="2" fontId="98" fillId="33" borderId="0" xfId="59" applyNumberFormat="1" applyFont="1" applyFill="1">
      <alignment/>
      <protection/>
    </xf>
    <xf numFmtId="2" fontId="98" fillId="33" borderId="0" xfId="59" applyNumberFormat="1" applyFont="1" applyFill="1" applyAlignment="1">
      <alignment horizontal="justify" vertical="top"/>
      <protection/>
    </xf>
    <xf numFmtId="2" fontId="98" fillId="33" borderId="0" xfId="59" applyNumberFormat="1" applyFont="1" applyFill="1" applyAlignment="1">
      <alignment horizontal="right"/>
      <protection/>
    </xf>
    <xf numFmtId="2" fontId="98" fillId="33" borderId="0" xfId="59" applyNumberFormat="1" applyFont="1" applyFill="1" applyAlignment="1">
      <alignment horizontal="justify" vertical="justify"/>
      <protection/>
    </xf>
    <xf numFmtId="2" fontId="98" fillId="33" borderId="0" xfId="59" applyNumberFormat="1" applyFont="1" applyFill="1" applyAlignment="1">
      <alignment vertical="justify"/>
      <protection/>
    </xf>
    <xf numFmtId="2" fontId="105" fillId="5" borderId="11" xfId="59" applyNumberFormat="1" applyFont="1" applyFill="1" applyBorder="1" applyAlignment="1">
      <alignment vertical="justify"/>
      <protection/>
    </xf>
    <xf numFmtId="2" fontId="98" fillId="5" borderId="0" xfId="59" applyNumberFormat="1" applyFont="1" applyFill="1" applyAlignment="1">
      <alignment vertical="justify"/>
      <protection/>
    </xf>
    <xf numFmtId="2" fontId="98" fillId="0" borderId="0" xfId="59" applyNumberFormat="1" applyFont="1" applyAlignment="1">
      <alignment horizontal="justify" vertical="justify"/>
      <protection/>
    </xf>
    <xf numFmtId="2" fontId="98" fillId="0" borderId="0" xfId="59" applyNumberFormat="1" applyFont="1" applyAlignment="1">
      <alignment horizontal="right" vertical="justify"/>
      <protection/>
    </xf>
    <xf numFmtId="2" fontId="109" fillId="0" borderId="0" xfId="59" applyNumberFormat="1" applyFont="1">
      <alignment/>
      <protection/>
    </xf>
    <xf numFmtId="2" fontId="98" fillId="0" borderId="0" xfId="59" applyNumberFormat="1" applyFont="1">
      <alignment/>
      <protection/>
    </xf>
    <xf numFmtId="2" fontId="98" fillId="0" borderId="0" xfId="59" applyNumberFormat="1" applyFont="1" applyAlignment="1">
      <alignment horizontal="justify" vertical="justify"/>
      <protection/>
    </xf>
    <xf numFmtId="2" fontId="98" fillId="0" borderId="0" xfId="59" applyNumberFormat="1" applyFont="1" applyAlignment="1">
      <alignment vertical="top"/>
      <protection/>
    </xf>
    <xf numFmtId="2" fontId="105" fillId="0" borderId="0" xfId="59" applyNumberFormat="1" applyFont="1" applyBorder="1" applyAlignment="1">
      <alignment vertical="justify"/>
      <protection/>
    </xf>
    <xf numFmtId="2" fontId="105" fillId="0" borderId="0" xfId="59" applyNumberFormat="1" applyFont="1" applyAlignment="1">
      <alignment vertical="justify"/>
      <protection/>
    </xf>
    <xf numFmtId="2" fontId="105" fillId="33" borderId="0" xfId="59" applyNumberFormat="1" applyFont="1" applyFill="1" applyBorder="1" applyAlignment="1">
      <alignment vertical="justify"/>
      <protection/>
    </xf>
    <xf numFmtId="2" fontId="105" fillId="5" borderId="0" xfId="59" applyNumberFormat="1" applyFont="1" applyFill="1" applyBorder="1" applyAlignment="1">
      <alignment vertical="justify"/>
      <protection/>
    </xf>
    <xf numFmtId="2" fontId="98" fillId="33" borderId="0" xfId="59" applyNumberFormat="1" applyFont="1" applyFill="1">
      <alignment/>
      <protection/>
    </xf>
    <xf numFmtId="2" fontId="98" fillId="7" borderId="0" xfId="59" applyNumberFormat="1" applyFont="1" applyFill="1">
      <alignment/>
      <protection/>
    </xf>
    <xf numFmtId="2" fontId="98" fillId="7" borderId="0" xfId="59" applyNumberFormat="1" applyFont="1" applyFill="1" applyAlignment="1">
      <alignment vertical="justify"/>
      <protection/>
    </xf>
    <xf numFmtId="2" fontId="98" fillId="5" borderId="0" xfId="59" applyNumberFormat="1" applyFont="1" applyFill="1">
      <alignment/>
      <protection/>
    </xf>
    <xf numFmtId="2" fontId="98" fillId="0" borderId="0" xfId="59" applyNumberFormat="1" applyFont="1" applyAlignment="1">
      <alignment vertical="justify"/>
      <protection/>
    </xf>
    <xf numFmtId="2" fontId="98" fillId="33" borderId="0" xfId="59" applyNumberFormat="1" applyFont="1" applyFill="1" applyAlignment="1">
      <alignment horizontal="left" vertical="top"/>
      <protection/>
    </xf>
    <xf numFmtId="2" fontId="98" fillId="7" borderId="0" xfId="59" applyNumberFormat="1" applyFont="1" applyFill="1" applyAlignment="1">
      <alignment horizontal="right"/>
      <protection/>
    </xf>
    <xf numFmtId="2" fontId="105" fillId="5" borderId="0" xfId="59" applyNumberFormat="1" applyFont="1" applyFill="1" applyAlignment="1">
      <alignment vertical="justify"/>
      <protection/>
    </xf>
    <xf numFmtId="2" fontId="106" fillId="0" borderId="0" xfId="60" applyNumberFormat="1" applyFont="1" applyFill="1" applyAlignment="1">
      <alignment horizontal="center" vertical="top" wrapText="1"/>
      <protection/>
    </xf>
    <xf numFmtId="2" fontId="98" fillId="0" borderId="0" xfId="60" applyNumberFormat="1" applyFont="1" applyAlignment="1">
      <alignment vertical="top" wrapText="1"/>
      <protection/>
    </xf>
    <xf numFmtId="2" fontId="105" fillId="0" borderId="10" xfId="60" applyNumberFormat="1" applyFont="1" applyBorder="1" applyAlignment="1">
      <alignment vertical="center" wrapText="1"/>
      <protection/>
    </xf>
    <xf numFmtId="2" fontId="105" fillId="0" borderId="0" xfId="60" applyNumberFormat="1" applyFont="1" applyBorder="1" applyAlignment="1">
      <alignment vertical="center" wrapText="1"/>
      <protection/>
    </xf>
    <xf numFmtId="2" fontId="98" fillId="6" borderId="0" xfId="60" applyNumberFormat="1" applyFont="1" applyFill="1" applyAlignment="1">
      <alignment vertical="justify"/>
      <protection/>
    </xf>
    <xf numFmtId="2" fontId="98" fillId="0" borderId="0" xfId="60" applyNumberFormat="1" applyFont="1" applyAlignment="1">
      <alignment vertical="justify"/>
      <protection/>
    </xf>
    <xf numFmtId="2" fontId="98" fillId="0" borderId="0" xfId="60" applyNumberFormat="1" applyFont="1">
      <alignment/>
      <protection/>
    </xf>
    <xf numFmtId="2" fontId="98" fillId="5" borderId="0" xfId="60" applyNumberFormat="1" applyFont="1" applyFill="1" applyAlignment="1">
      <alignment vertical="justify"/>
      <protection/>
    </xf>
    <xf numFmtId="2" fontId="98" fillId="0" borderId="0" xfId="60" applyNumberFormat="1" applyFont="1" applyAlignment="1">
      <alignment horizontal="right" wrapText="1"/>
      <protection/>
    </xf>
    <xf numFmtId="2" fontId="98" fillId="33" borderId="0" xfId="52" applyNumberFormat="1" applyFont="1" applyFill="1">
      <alignment/>
      <protection/>
    </xf>
    <xf numFmtId="2" fontId="98" fillId="33" borderId="0" xfId="60" applyNumberFormat="1" applyFont="1" applyFill="1" applyAlignment="1">
      <alignment horizontal="right" wrapText="1"/>
      <protection/>
    </xf>
    <xf numFmtId="2" fontId="98" fillId="0" borderId="0" xfId="60" applyNumberFormat="1" applyFont="1" applyAlignment="1">
      <alignment horizontal="right"/>
      <protection/>
    </xf>
    <xf numFmtId="2" fontId="105" fillId="5" borderId="11" xfId="60" applyNumberFormat="1" applyFont="1" applyFill="1" applyBorder="1" applyAlignment="1">
      <alignment vertical="center"/>
      <protection/>
    </xf>
    <xf numFmtId="2" fontId="105" fillId="0" borderId="0" xfId="60" applyNumberFormat="1" applyFont="1" applyBorder="1" applyAlignment="1">
      <alignment vertical="center"/>
      <protection/>
    </xf>
    <xf numFmtId="2" fontId="98" fillId="5" borderId="0" xfId="60" applyNumberFormat="1" applyFont="1" applyFill="1">
      <alignment/>
      <protection/>
    </xf>
    <xf numFmtId="2" fontId="105" fillId="5" borderId="11" xfId="60" applyNumberFormat="1" applyFont="1" applyFill="1" applyBorder="1" applyAlignment="1">
      <alignment vertical="justify"/>
      <protection/>
    </xf>
    <xf numFmtId="2" fontId="105" fillId="0" borderId="0" xfId="60" applyNumberFormat="1" applyFont="1" applyBorder="1" applyAlignment="1">
      <alignment vertical="justify"/>
      <protection/>
    </xf>
    <xf numFmtId="2" fontId="98" fillId="33" borderId="0" xfId="60" applyNumberFormat="1" applyFont="1" applyFill="1" applyAlignment="1">
      <alignment vertical="justify"/>
      <protection/>
    </xf>
    <xf numFmtId="2" fontId="98" fillId="33" borderId="0" xfId="60" applyNumberFormat="1" applyFont="1" applyFill="1">
      <alignment/>
      <protection/>
    </xf>
    <xf numFmtId="2" fontId="105" fillId="33" borderId="0" xfId="60" applyNumberFormat="1" applyFont="1" applyFill="1" applyBorder="1" applyAlignment="1">
      <alignment vertical="justify"/>
      <protection/>
    </xf>
    <xf numFmtId="2" fontId="98" fillId="6" borderId="0" xfId="60" applyNumberFormat="1" applyFont="1" applyFill="1" applyAlignment="1">
      <alignment horizontal="right"/>
      <protection/>
    </xf>
    <xf numFmtId="2" fontId="98" fillId="0" borderId="0" xfId="60" applyNumberFormat="1" applyFont="1" applyAlignment="1">
      <alignment/>
      <protection/>
    </xf>
    <xf numFmtId="2" fontId="98" fillId="33" borderId="0" xfId="61" applyNumberFormat="1" applyFont="1" applyFill="1" applyAlignment="1">
      <alignment horizontal="right"/>
      <protection/>
    </xf>
    <xf numFmtId="2" fontId="98" fillId="0" borderId="0" xfId="61" applyNumberFormat="1" applyFont="1" applyAlignment="1">
      <alignment horizontal="right"/>
      <protection/>
    </xf>
    <xf numFmtId="2" fontId="98" fillId="7" borderId="0" xfId="61" applyNumberFormat="1" applyFont="1" applyFill="1" applyAlignment="1">
      <alignment horizontal="right"/>
      <protection/>
    </xf>
    <xf numFmtId="2" fontId="98" fillId="6" borderId="0" xfId="61" applyNumberFormat="1" applyFont="1" applyFill="1" applyAlignment="1">
      <alignment horizontal="right"/>
      <protection/>
    </xf>
    <xf numFmtId="2" fontId="106" fillId="0" borderId="0" xfId="61" applyNumberFormat="1" applyFont="1" applyFill="1" applyAlignment="1">
      <alignment horizontal="right" vertical="top" wrapText="1"/>
      <protection/>
    </xf>
    <xf numFmtId="2" fontId="98" fillId="0" borderId="0" xfId="61" applyNumberFormat="1" applyFont="1" applyAlignment="1">
      <alignment horizontal="right" vertical="top" wrapText="1"/>
      <protection/>
    </xf>
    <xf numFmtId="2" fontId="105" fillId="0" borderId="10" xfId="61" applyNumberFormat="1" applyFont="1" applyBorder="1" applyAlignment="1">
      <alignment horizontal="right" vertical="center" wrapText="1"/>
      <protection/>
    </xf>
    <xf numFmtId="2" fontId="105" fillId="0" borderId="0" xfId="61" applyNumberFormat="1" applyFont="1" applyBorder="1" applyAlignment="1">
      <alignment horizontal="right" vertical="center" wrapText="1"/>
      <protection/>
    </xf>
    <xf numFmtId="2" fontId="105" fillId="33" borderId="0" xfId="61" applyNumberFormat="1" applyFont="1" applyFill="1" applyBorder="1" applyAlignment="1">
      <alignment horizontal="right" vertical="center"/>
      <protection/>
    </xf>
    <xf numFmtId="2" fontId="105" fillId="6" borderId="0" xfId="61" applyNumberFormat="1" applyFont="1" applyFill="1" applyBorder="1" applyAlignment="1">
      <alignment horizontal="right" vertical="center"/>
      <protection/>
    </xf>
    <xf numFmtId="2" fontId="98" fillId="5" borderId="0" xfId="61" applyNumberFormat="1" applyFont="1" applyFill="1" applyAlignment="1">
      <alignment horizontal="right"/>
      <protection/>
    </xf>
    <xf numFmtId="2" fontId="98" fillId="33" borderId="0" xfId="61" applyNumberFormat="1" applyFont="1" applyFill="1" applyAlignment="1">
      <alignment horizontal="right" vertical="top"/>
      <protection/>
    </xf>
    <xf numFmtId="2" fontId="98" fillId="33" borderId="0" xfId="61" applyNumberFormat="1" applyFont="1" applyFill="1" applyAlignment="1">
      <alignment horizontal="right" vertical="justify"/>
      <protection/>
    </xf>
    <xf numFmtId="2" fontId="105" fillId="5" borderId="11" xfId="61" applyNumberFormat="1" applyFont="1" applyFill="1" applyBorder="1" applyAlignment="1">
      <alignment horizontal="right" vertical="justify"/>
      <protection/>
    </xf>
    <xf numFmtId="2" fontId="98" fillId="0" borderId="0" xfId="61" applyNumberFormat="1" applyFont="1" applyAlignment="1">
      <alignment horizontal="right" vertical="justify"/>
      <protection/>
    </xf>
    <xf numFmtId="2" fontId="98" fillId="5" borderId="0" xfId="61" applyNumberFormat="1" applyFont="1" applyFill="1" applyAlignment="1">
      <alignment horizontal="right" vertical="justify"/>
      <protection/>
    </xf>
    <xf numFmtId="2" fontId="109" fillId="0" borderId="0" xfId="61" applyNumberFormat="1" applyFont="1" applyAlignment="1">
      <alignment horizontal="right"/>
      <protection/>
    </xf>
    <xf numFmtId="2" fontId="98" fillId="0" borderId="0" xfId="61" applyNumberFormat="1" applyFont="1" applyAlignment="1">
      <alignment horizontal="right"/>
      <protection/>
    </xf>
    <xf numFmtId="2" fontId="98" fillId="0" borderId="0" xfId="61" applyNumberFormat="1" applyFont="1" applyAlignment="1">
      <alignment horizontal="right" vertical="justify"/>
      <protection/>
    </xf>
    <xf numFmtId="2" fontId="98" fillId="0" borderId="0" xfId="61" applyNumberFormat="1" applyFont="1" applyAlignment="1">
      <alignment horizontal="right" vertical="top"/>
      <protection/>
    </xf>
    <xf numFmtId="2" fontId="105" fillId="0" borderId="0" xfId="61" applyNumberFormat="1" applyFont="1" applyAlignment="1">
      <alignment horizontal="right" vertical="justify"/>
      <protection/>
    </xf>
    <xf numFmtId="2" fontId="108" fillId="0" borderId="0" xfId="61" applyNumberFormat="1" applyFont="1" applyAlignment="1">
      <alignment horizontal="right"/>
      <protection/>
    </xf>
    <xf numFmtId="2" fontId="105" fillId="33" borderId="0" xfId="61" applyNumberFormat="1" applyFont="1" applyFill="1" applyBorder="1" applyAlignment="1">
      <alignment horizontal="right" vertical="justify"/>
      <protection/>
    </xf>
    <xf numFmtId="2" fontId="98" fillId="5" borderId="11" xfId="61" applyNumberFormat="1" applyFont="1" applyFill="1" applyBorder="1" applyAlignment="1">
      <alignment horizontal="right" vertical="justify"/>
      <protection/>
    </xf>
    <xf numFmtId="2" fontId="98" fillId="0" borderId="0" xfId="61" applyNumberFormat="1" applyFont="1" applyFill="1" applyAlignment="1">
      <alignment horizontal="right" vertical="justify"/>
      <protection/>
    </xf>
    <xf numFmtId="2" fontId="105" fillId="0" borderId="0" xfId="61" applyNumberFormat="1" applyFont="1" applyBorder="1" applyAlignment="1">
      <alignment horizontal="right" vertical="center"/>
      <protection/>
    </xf>
    <xf numFmtId="2" fontId="98" fillId="33" borderId="0" xfId="61" applyNumberFormat="1" applyFont="1" applyFill="1" applyBorder="1" applyAlignment="1">
      <alignment horizontal="right" vertical="center"/>
      <protection/>
    </xf>
    <xf numFmtId="2" fontId="106" fillId="0" borderId="0" xfId="0" applyNumberFormat="1" applyFont="1" applyFill="1" applyAlignment="1">
      <alignment horizontal="right" vertical="top" wrapText="1"/>
    </xf>
    <xf numFmtId="2" fontId="98" fillId="0" borderId="0" xfId="0" applyNumberFormat="1" applyFont="1" applyFill="1" applyAlignment="1">
      <alignment horizontal="right" vertical="center"/>
    </xf>
    <xf numFmtId="2" fontId="105" fillId="0" borderId="10" xfId="0" applyNumberFormat="1" applyFont="1" applyFill="1" applyBorder="1" applyAlignment="1">
      <alignment horizontal="right" vertical="center" wrapText="1"/>
    </xf>
    <xf numFmtId="2" fontId="105" fillId="0" borderId="0" xfId="0" applyNumberFormat="1" applyFont="1" applyFill="1" applyBorder="1" applyAlignment="1">
      <alignment horizontal="right" wrapText="1"/>
    </xf>
    <xf numFmtId="2" fontId="98" fillId="0" borderId="0" xfId="0" applyNumberFormat="1" applyFont="1" applyFill="1" applyAlignment="1">
      <alignment horizontal="right"/>
    </xf>
    <xf numFmtId="2" fontId="98" fillId="0" borderId="0" xfId="0" applyNumberFormat="1" applyFont="1" applyAlignment="1">
      <alignment horizontal="right" vertical="justify"/>
    </xf>
    <xf numFmtId="2" fontId="105" fillId="0" borderId="11" xfId="0" applyNumberFormat="1" applyFont="1" applyBorder="1" applyAlignment="1">
      <alignment horizontal="right" vertical="center"/>
    </xf>
    <xf numFmtId="2" fontId="105" fillId="0" borderId="0" xfId="0" applyNumberFormat="1" applyFont="1" applyAlignment="1">
      <alignment horizontal="right" vertical="center"/>
    </xf>
    <xf numFmtId="2" fontId="98" fillId="6" borderId="0" xfId="0" applyNumberFormat="1" applyFont="1" applyFill="1" applyAlignment="1">
      <alignment horizontal="right"/>
    </xf>
    <xf numFmtId="2" fontId="98" fillId="33" borderId="0" xfId="0" applyNumberFormat="1" applyFont="1" applyFill="1" applyAlignment="1">
      <alignment horizontal="right"/>
    </xf>
    <xf numFmtId="2" fontId="98" fillId="33" borderId="0" xfId="0" applyNumberFormat="1" applyFont="1" applyFill="1" applyAlignment="1">
      <alignment horizontal="right" vertical="justify"/>
    </xf>
    <xf numFmtId="2" fontId="98" fillId="5" borderId="0" xfId="0" applyNumberFormat="1" applyFont="1" applyFill="1" applyAlignment="1">
      <alignment horizontal="right" vertical="justify"/>
    </xf>
    <xf numFmtId="2" fontId="98" fillId="0" borderId="0" xfId="0" applyNumberFormat="1" applyFont="1" applyFill="1" applyBorder="1" applyAlignment="1">
      <alignment horizontal="right"/>
    </xf>
    <xf numFmtId="2" fontId="105" fillId="5" borderId="11" xfId="0" applyNumberFormat="1" applyFont="1" applyFill="1" applyBorder="1" applyAlignment="1">
      <alignment horizontal="right" vertical="center"/>
    </xf>
    <xf numFmtId="4" fontId="96" fillId="33" borderId="0" xfId="0" applyNumberFormat="1" applyFont="1" applyFill="1" applyAlignment="1">
      <alignment horizontal="right"/>
    </xf>
    <xf numFmtId="2" fontId="0" fillId="33" borderId="0" xfId="0" applyNumberFormat="1" applyFont="1" applyFill="1" applyAlignment="1">
      <alignment horizontal="right"/>
    </xf>
    <xf numFmtId="49" fontId="0" fillId="33" borderId="0" xfId="0" applyNumberFormat="1" applyFont="1" applyFill="1" applyAlignment="1">
      <alignment horizontal="left" vertical="top"/>
    </xf>
    <xf numFmtId="0" fontId="0" fillId="33" borderId="0" xfId="0" applyFont="1" applyFill="1" applyAlignment="1">
      <alignment horizontal="justify" vertical="justify" wrapText="1"/>
    </xf>
    <xf numFmtId="0" fontId="72" fillId="0" borderId="0" xfId="0" applyFont="1" applyFill="1" applyBorder="1" applyAlignment="1" applyProtection="1">
      <alignment horizontal="center" vertical="center"/>
      <protection locked="0"/>
    </xf>
    <xf numFmtId="0" fontId="72" fillId="0" borderId="0" xfId="0" applyFont="1" applyFill="1" applyBorder="1" applyAlignment="1" applyProtection="1">
      <alignment horizontal="center"/>
      <protection locked="0"/>
    </xf>
    <xf numFmtId="4" fontId="110" fillId="0" borderId="0" xfId="0" applyNumberFormat="1" applyFont="1" applyFill="1" applyBorder="1" applyAlignment="1" applyProtection="1">
      <alignment horizontal="center"/>
      <protection locked="0"/>
    </xf>
    <xf numFmtId="4" fontId="72" fillId="0" borderId="0" xfId="0" applyNumberFormat="1" applyFont="1" applyFill="1" applyBorder="1" applyAlignment="1" applyProtection="1">
      <alignment horizontal="center"/>
      <protection locked="0"/>
    </xf>
    <xf numFmtId="0" fontId="38"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0" fillId="0" borderId="0" xfId="0" applyAlignment="1">
      <alignment vertical="top" wrapText="1"/>
    </xf>
    <xf numFmtId="0" fontId="38" fillId="0" borderId="0" xfId="0" applyFont="1" applyAlignment="1" applyProtection="1">
      <alignment horizontal="center"/>
      <protection locked="0"/>
    </xf>
    <xf numFmtId="0" fontId="38" fillId="0" borderId="0" xfId="0" applyFont="1" applyAlignment="1" applyProtection="1">
      <alignment/>
      <protection locked="0"/>
    </xf>
    <xf numFmtId="0" fontId="38" fillId="0" borderId="0" xfId="0" applyFont="1" applyFill="1" applyAlignment="1" applyProtection="1">
      <alignment horizontal="center"/>
      <protection locked="0"/>
    </xf>
    <xf numFmtId="0" fontId="38" fillId="0" borderId="0" xfId="0" applyFont="1" applyBorder="1" applyAlignment="1" applyProtection="1">
      <alignment horizontal="center"/>
      <protection locked="0"/>
    </xf>
    <xf numFmtId="0" fontId="38" fillId="0" borderId="18" xfId="0" applyFont="1" applyBorder="1" applyAlignment="1" applyProtection="1">
      <alignment horizontal="center"/>
      <protection locked="0"/>
    </xf>
    <xf numFmtId="0" fontId="38" fillId="0" borderId="19" xfId="0" applyFont="1" applyBorder="1" applyAlignment="1" applyProtection="1">
      <alignment vertical="center" wrapText="1"/>
      <protection locked="0"/>
    </xf>
    <xf numFmtId="0" fontId="38" fillId="0" borderId="19" xfId="0" applyFont="1" applyBorder="1" applyAlignment="1" applyProtection="1">
      <alignment/>
      <protection locked="0"/>
    </xf>
    <xf numFmtId="4" fontId="93" fillId="0" borderId="0" xfId="0" applyNumberFormat="1" applyFont="1" applyAlignment="1" applyProtection="1">
      <alignment horizontal="center"/>
      <protection locked="0"/>
    </xf>
    <xf numFmtId="4" fontId="38" fillId="0" borderId="0" xfId="0" applyNumberFormat="1" applyFont="1" applyAlignment="1" applyProtection="1">
      <alignment horizontal="center"/>
      <protection locked="0"/>
    </xf>
    <xf numFmtId="0" fontId="72" fillId="38" borderId="20" xfId="0" applyFont="1" applyFill="1" applyBorder="1" applyAlignment="1" applyProtection="1">
      <alignment horizontal="center" vertical="center"/>
      <protection locked="0"/>
    </xf>
    <xf numFmtId="0" fontId="72" fillId="38" borderId="21" xfId="0" applyFont="1" applyFill="1" applyBorder="1" applyAlignment="1" applyProtection="1">
      <alignment horizontal="center" vertical="center"/>
      <protection locked="0"/>
    </xf>
    <xf numFmtId="4" fontId="94" fillId="38" borderId="21" xfId="0" applyNumberFormat="1" applyFont="1" applyFill="1" applyBorder="1" applyAlignment="1" applyProtection="1">
      <alignment horizontal="center" vertical="center"/>
      <protection locked="0"/>
    </xf>
    <xf numFmtId="4" fontId="94" fillId="38" borderId="22" xfId="0" applyNumberFormat="1" applyFont="1" applyFill="1" applyBorder="1" applyAlignment="1" applyProtection="1">
      <alignment horizontal="center" vertical="center" wrapText="1"/>
      <protection locked="0"/>
    </xf>
    <xf numFmtId="4" fontId="72" fillId="38" borderId="23" xfId="0" applyNumberFormat="1" applyFont="1" applyFill="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72" fillId="0" borderId="0" xfId="0"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wrapText="1"/>
      <protection locked="0"/>
    </xf>
    <xf numFmtId="0" fontId="72" fillId="38" borderId="11" xfId="0" applyFont="1" applyFill="1" applyBorder="1" applyAlignment="1" applyProtection="1">
      <alignment horizontal="center"/>
      <protection locked="0"/>
    </xf>
    <xf numFmtId="0" fontId="72" fillId="38" borderId="11" xfId="0" applyFont="1" applyFill="1" applyBorder="1" applyAlignment="1" applyProtection="1">
      <alignment horizontal="left" indent="2"/>
      <protection locked="0"/>
    </xf>
    <xf numFmtId="0" fontId="38" fillId="38" borderId="11" xfId="0" applyFont="1" applyFill="1" applyBorder="1" applyAlignment="1" applyProtection="1">
      <alignment horizontal="center"/>
      <protection locked="0"/>
    </xf>
    <xf numFmtId="4" fontId="93" fillId="38" borderId="11" xfId="0" applyNumberFormat="1" applyFont="1" applyFill="1" applyBorder="1" applyAlignment="1" applyProtection="1">
      <alignment horizontal="center"/>
      <protection locked="0"/>
    </xf>
    <xf numFmtId="4" fontId="38" fillId="38" borderId="11" xfId="0" applyNumberFormat="1" applyFont="1" applyFill="1" applyBorder="1" applyAlignment="1" applyProtection="1">
      <alignment horizontal="center"/>
      <protection locked="0"/>
    </xf>
    <xf numFmtId="0" fontId="93" fillId="0" borderId="0" xfId="0" applyFont="1" applyAlignment="1" applyProtection="1">
      <alignment horizontal="center"/>
      <protection locked="0"/>
    </xf>
    <xf numFmtId="0" fontId="72" fillId="0" borderId="0" xfId="0" applyFont="1" applyFill="1" applyAlignment="1" applyProtection="1">
      <alignment horizontal="center"/>
      <protection locked="0"/>
    </xf>
    <xf numFmtId="0" fontId="72" fillId="0" borderId="0" xfId="0" applyFont="1" applyFill="1" applyAlignment="1" applyProtection="1">
      <alignment horizontal="left"/>
      <protection locked="0"/>
    </xf>
    <xf numFmtId="0" fontId="38" fillId="0" borderId="0" xfId="0" applyFont="1" applyFill="1" applyAlignment="1" applyProtection="1">
      <alignment horizontal="justify"/>
      <protection locked="0"/>
    </xf>
    <xf numFmtId="49" fontId="38" fillId="0" borderId="0" xfId="0" applyNumberFormat="1" applyFont="1" applyFill="1" applyBorder="1" applyAlignment="1">
      <alignment horizontal="justify" vertical="top" wrapText="1"/>
    </xf>
    <xf numFmtId="4" fontId="93" fillId="0" borderId="0" xfId="0" applyNumberFormat="1" applyFont="1" applyBorder="1" applyAlignment="1" applyProtection="1">
      <alignment horizontal="center"/>
      <protection locked="0"/>
    </xf>
    <xf numFmtId="4" fontId="38" fillId="0" borderId="0" xfId="0" applyNumberFormat="1" applyFont="1" applyBorder="1" applyAlignment="1" applyProtection="1">
      <alignment horizontal="center"/>
      <protection locked="0"/>
    </xf>
    <xf numFmtId="0" fontId="38" fillId="0" borderId="18" xfId="0" applyFont="1" applyFill="1" applyBorder="1" applyAlignment="1">
      <alignment horizontal="justify" vertical="top" wrapText="1"/>
    </xf>
    <xf numFmtId="4" fontId="38" fillId="0" borderId="18" xfId="0" applyNumberFormat="1" applyFont="1" applyBorder="1" applyAlignment="1" applyProtection="1">
      <alignment horizontal="center"/>
      <protection locked="0"/>
    </xf>
    <xf numFmtId="0" fontId="38" fillId="0" borderId="0" xfId="0" applyFont="1" applyFill="1" applyBorder="1" applyAlignment="1" applyProtection="1">
      <alignment horizontal="center"/>
      <protection locked="0"/>
    </xf>
    <xf numFmtId="0" fontId="38" fillId="0" borderId="0" xfId="0" applyFont="1" applyFill="1" applyBorder="1" applyAlignment="1" applyProtection="1" quotePrefix="1">
      <alignment horizontal="justify" wrapText="1"/>
      <protection locked="0"/>
    </xf>
    <xf numFmtId="4" fontId="38" fillId="0" borderId="0" xfId="0" applyNumberFormat="1" applyFont="1" applyBorder="1" applyAlignment="1" applyProtection="1">
      <alignment horizontal="center"/>
      <protection/>
    </xf>
    <xf numFmtId="49" fontId="72" fillId="0" borderId="0" xfId="0" applyNumberFormat="1" applyFont="1" applyAlignment="1">
      <alignment horizontal="justify" vertical="top" wrapText="1"/>
    </xf>
    <xf numFmtId="0" fontId="93" fillId="0" borderId="0" xfId="0" applyFont="1" applyAlignment="1">
      <alignment horizontal="center"/>
    </xf>
    <xf numFmtId="4" fontId="93" fillId="0" borderId="0" xfId="0" applyNumberFormat="1" applyFont="1" applyAlignment="1">
      <alignment horizontal="center"/>
    </xf>
    <xf numFmtId="0" fontId="38" fillId="0" borderId="0" xfId="0" applyFont="1" applyAlignment="1">
      <alignment/>
    </xf>
    <xf numFmtId="0" fontId="72" fillId="0" borderId="0" xfId="0" applyFont="1" applyAlignment="1">
      <alignment horizontal="left" vertical="top"/>
    </xf>
    <xf numFmtId="49" fontId="38" fillId="0" borderId="0" xfId="0" applyNumberFormat="1" applyFont="1" applyAlignment="1">
      <alignment horizontal="justify" vertical="top" wrapText="1"/>
    </xf>
    <xf numFmtId="49" fontId="38" fillId="0" borderId="0" xfId="0" applyNumberFormat="1" applyFont="1" applyAlignment="1">
      <alignment horizontal="left" vertical="top" wrapText="1" indent="1"/>
    </xf>
    <xf numFmtId="4" fontId="38" fillId="0" borderId="0" xfId="0" applyNumberFormat="1" applyFont="1" applyAlignment="1">
      <alignment horizontal="center"/>
    </xf>
    <xf numFmtId="0" fontId="93" fillId="0" borderId="0" xfId="0" applyFont="1" applyAlignment="1">
      <alignment horizontal="center" wrapText="1"/>
    </xf>
    <xf numFmtId="0" fontId="38" fillId="0" borderId="0" xfId="0" applyFont="1" applyAlignment="1">
      <alignment horizontal="center"/>
    </xf>
    <xf numFmtId="2" fontId="38" fillId="0" borderId="0" xfId="0" applyNumberFormat="1" applyFont="1" applyAlignment="1">
      <alignment horizontal="center"/>
    </xf>
    <xf numFmtId="0" fontId="72" fillId="0" borderId="18" xfId="0" applyFont="1" applyBorder="1" applyAlignment="1">
      <alignment horizontal="left" vertical="top"/>
    </xf>
    <xf numFmtId="49" fontId="38" fillId="0" borderId="18" xfId="0" applyNumberFormat="1" applyFont="1" applyBorder="1" applyAlignment="1">
      <alignment horizontal="justify" vertical="top" wrapText="1"/>
    </xf>
    <xf numFmtId="0" fontId="38" fillId="0" borderId="18" xfId="0" applyFont="1" applyBorder="1" applyAlignment="1">
      <alignment horizontal="center"/>
    </xf>
    <xf numFmtId="2" fontId="38" fillId="0" borderId="18" xfId="0" applyNumberFormat="1" applyFont="1" applyBorder="1" applyAlignment="1">
      <alignment horizontal="center"/>
    </xf>
    <xf numFmtId="4" fontId="38" fillId="0" borderId="18" xfId="0" applyNumberFormat="1" applyFont="1" applyBorder="1" applyAlignment="1">
      <alignment horizontal="center"/>
    </xf>
    <xf numFmtId="0" fontId="72" fillId="0" borderId="0" xfId="0" applyFont="1" applyFill="1" applyAlignment="1" applyProtection="1" quotePrefix="1">
      <alignment horizontal="center"/>
      <protection locked="0"/>
    </xf>
    <xf numFmtId="0" fontId="38" fillId="0" borderId="0" xfId="0" applyFont="1" applyFill="1" applyAlignment="1" applyProtection="1">
      <alignment/>
      <protection locked="0"/>
    </xf>
    <xf numFmtId="0" fontId="38" fillId="0" borderId="0" xfId="0" applyFont="1" applyFill="1" applyAlignment="1">
      <alignment horizontal="justify" wrapText="1"/>
    </xf>
    <xf numFmtId="0" fontId="38" fillId="0" borderId="18" xfId="0" applyFont="1" applyFill="1" applyBorder="1" applyAlignment="1" applyProtection="1">
      <alignment horizontal="center"/>
      <protection locked="0"/>
    </xf>
    <xf numFmtId="0" fontId="38" fillId="0" borderId="18" xfId="0" applyFont="1" applyFill="1" applyBorder="1" applyAlignment="1">
      <alignment horizontal="justify" wrapText="1"/>
    </xf>
    <xf numFmtId="4" fontId="38" fillId="0" borderId="18" xfId="0" applyNumberFormat="1" applyFont="1" applyBorder="1" applyAlignment="1" applyProtection="1">
      <alignment horizontal="center"/>
      <protection/>
    </xf>
    <xf numFmtId="0" fontId="72" fillId="0" borderId="0" xfId="0" applyFont="1" applyFill="1" applyAlignment="1" applyProtection="1" quotePrefix="1">
      <alignment horizontal="center" vertical="top"/>
      <protection locked="0"/>
    </xf>
    <xf numFmtId="49" fontId="11" fillId="0" borderId="0" xfId="0" applyNumberFormat="1" applyFont="1" applyAlignment="1">
      <alignment horizontal="center" vertical="center"/>
    </xf>
    <xf numFmtId="177" fontId="11" fillId="0" borderId="0" xfId="0" applyNumberFormat="1" applyFont="1" applyAlignment="1">
      <alignment horizontal="center" vertical="center"/>
    </xf>
    <xf numFmtId="180" fontId="11" fillId="0" borderId="0" xfId="0" applyNumberFormat="1" applyFont="1" applyAlignment="1">
      <alignment horizontal="center" vertical="center"/>
    </xf>
    <xf numFmtId="49" fontId="11" fillId="0" borderId="0" xfId="0" applyNumberFormat="1" applyFont="1" applyAlignment="1">
      <alignment vertical="top"/>
    </xf>
    <xf numFmtId="49" fontId="11" fillId="0" borderId="0" xfId="0" applyNumberFormat="1" applyFont="1" applyAlignment="1">
      <alignment horizontal="center" vertical="top"/>
    </xf>
    <xf numFmtId="2" fontId="11" fillId="0" borderId="0" xfId="0" applyNumberFormat="1" applyFont="1" applyAlignment="1">
      <alignment horizontal="center" vertical="center"/>
    </xf>
    <xf numFmtId="173" fontId="11" fillId="0" borderId="0" xfId="0" applyNumberFormat="1" applyFont="1" applyAlignment="1">
      <alignment horizontal="center" vertical="center"/>
    </xf>
    <xf numFmtId="0" fontId="11" fillId="0" borderId="0" xfId="0" applyFont="1" applyAlignment="1">
      <alignment horizontal="justify" vertical="top"/>
    </xf>
    <xf numFmtId="49" fontId="11" fillId="0" borderId="18" xfId="0" applyNumberFormat="1" applyFont="1" applyBorder="1" applyAlignment="1">
      <alignment horizontal="center" vertical="top"/>
    </xf>
    <xf numFmtId="0" fontId="11" fillId="0" borderId="18" xfId="0" applyFont="1" applyBorder="1" applyAlignment="1">
      <alignment horizontal="justify" vertical="top"/>
    </xf>
    <xf numFmtId="0" fontId="93" fillId="0" borderId="0" xfId="0" applyFont="1" applyAlignment="1">
      <alignment horizontal="center" vertical="center"/>
    </xf>
    <xf numFmtId="2" fontId="93" fillId="0" borderId="0" xfId="0" applyNumberFormat="1" applyFont="1" applyAlignment="1">
      <alignment horizontal="center" vertical="center"/>
    </xf>
    <xf numFmtId="49" fontId="38" fillId="0" borderId="0" xfId="52" applyNumberFormat="1" applyFont="1" applyAlignment="1" applyProtection="1">
      <alignment horizontal="justify"/>
      <protection locked="0"/>
    </xf>
    <xf numFmtId="0" fontId="72" fillId="0" borderId="0" xfId="0" applyFont="1" applyBorder="1" applyAlignment="1">
      <alignment horizontal="left" vertical="top"/>
    </xf>
    <xf numFmtId="49" fontId="38" fillId="0" borderId="0" xfId="0" applyNumberFormat="1" applyFont="1" applyBorder="1" applyAlignment="1">
      <alignment horizontal="justify" vertical="top" wrapText="1"/>
    </xf>
    <xf numFmtId="0" fontId="38" fillId="0" borderId="18" xfId="0" applyFont="1" applyFill="1" applyBorder="1" applyAlignment="1">
      <alignment horizontal="left" indent="2"/>
    </xf>
    <xf numFmtId="2" fontId="38" fillId="0" borderId="18" xfId="0" applyNumberFormat="1" applyFont="1" applyBorder="1" applyAlignment="1">
      <alignment horizontal="center" vertical="center"/>
    </xf>
    <xf numFmtId="4" fontId="38" fillId="0" borderId="18" xfId="0" applyNumberFormat="1" applyFont="1" applyFill="1" applyBorder="1" applyAlignment="1" applyProtection="1">
      <alignment horizontal="center"/>
      <protection locked="0"/>
    </xf>
    <xf numFmtId="0" fontId="38" fillId="0" borderId="0" xfId="0" applyFont="1" applyFill="1" applyBorder="1" applyAlignment="1">
      <alignment horizontal="left" indent="2"/>
    </xf>
    <xf numFmtId="4" fontId="93" fillId="0" borderId="0" xfId="0" applyNumberFormat="1" applyFont="1" applyFill="1" applyBorder="1" applyAlignment="1" applyProtection="1">
      <alignment horizontal="center"/>
      <protection locked="0"/>
    </xf>
    <xf numFmtId="0" fontId="72" fillId="0" borderId="0" xfId="0" applyFont="1" applyFill="1" applyAlignment="1">
      <alignment horizontal="left"/>
    </xf>
    <xf numFmtId="0" fontId="38" fillId="0" borderId="0" xfId="0" applyFont="1" applyFill="1" applyAlignment="1" applyProtection="1" quotePrefix="1">
      <alignment horizontal="center"/>
      <protection locked="0"/>
    </xf>
    <xf numFmtId="0" fontId="38" fillId="0" borderId="0" xfId="55" applyNumberFormat="1" applyFont="1" applyFill="1" applyBorder="1" applyAlignment="1">
      <alignment horizontal="justify" vertical="distributed" wrapText="1"/>
      <protection/>
    </xf>
    <xf numFmtId="0" fontId="38" fillId="0" borderId="18" xfId="0" applyFont="1" applyFill="1" applyBorder="1" applyAlignment="1">
      <alignment/>
    </xf>
    <xf numFmtId="4" fontId="38" fillId="0" borderId="18" xfId="0" applyNumberFormat="1" applyFont="1" applyFill="1" applyBorder="1" applyAlignment="1">
      <alignment horizontal="center"/>
    </xf>
    <xf numFmtId="0" fontId="38" fillId="0" borderId="0" xfId="0" applyFont="1" applyFill="1" applyBorder="1" applyAlignment="1">
      <alignment/>
    </xf>
    <xf numFmtId="4" fontId="38" fillId="0" borderId="0" xfId="0" applyNumberFormat="1" applyFont="1" applyFill="1" applyBorder="1" applyAlignment="1">
      <alignment horizontal="center"/>
    </xf>
    <xf numFmtId="0" fontId="59" fillId="0" borderId="0" xfId="0" applyFont="1" applyFill="1" applyBorder="1" applyAlignment="1" applyProtection="1">
      <alignment horizontal="center"/>
      <protection locked="0"/>
    </xf>
    <xf numFmtId="0" fontId="38" fillId="0" borderId="0" xfId="0" applyFont="1" applyFill="1" applyBorder="1" applyAlignment="1" applyProtection="1">
      <alignment horizontal="justify" vertical="top" wrapText="1"/>
      <protection/>
    </xf>
    <xf numFmtId="4" fontId="38" fillId="0" borderId="0" xfId="0" applyNumberFormat="1" applyFont="1" applyFill="1" applyBorder="1" applyAlignment="1" applyProtection="1">
      <alignment horizontal="center"/>
      <protection locked="0"/>
    </xf>
    <xf numFmtId="0" fontId="38" fillId="0" borderId="18" xfId="0" applyFont="1" applyFill="1" applyBorder="1" applyAlignment="1" applyProtection="1">
      <alignment horizontal="justify" vertical="top" wrapText="1"/>
      <protection/>
    </xf>
    <xf numFmtId="0" fontId="38" fillId="0" borderId="0" xfId="55" applyNumberFormat="1" applyFont="1" applyFill="1" applyBorder="1" applyAlignment="1" quotePrefix="1">
      <alignment horizontal="justify" vertical="top" wrapText="1"/>
      <protection/>
    </xf>
    <xf numFmtId="0" fontId="59" fillId="0" borderId="0" xfId="0" applyFont="1" applyAlignment="1" applyProtection="1">
      <alignment horizontal="center"/>
      <protection locked="0"/>
    </xf>
    <xf numFmtId="0" fontId="59" fillId="0" borderId="0" xfId="0" applyFont="1" applyFill="1" applyAlignment="1" applyProtection="1">
      <alignment horizontal="center"/>
      <protection locked="0"/>
    </xf>
    <xf numFmtId="4" fontId="79" fillId="0" borderId="0" xfId="0" applyNumberFormat="1" applyFont="1" applyFill="1" applyBorder="1" applyAlignment="1" applyProtection="1">
      <alignment horizontal="center"/>
      <protection locked="0"/>
    </xf>
    <xf numFmtId="49" fontId="38" fillId="0" borderId="0" xfId="0" applyNumberFormat="1" applyFont="1" applyFill="1" applyBorder="1" applyAlignment="1" applyProtection="1">
      <alignment horizontal="justify" vertical="top" wrapText="1"/>
      <protection/>
    </xf>
    <xf numFmtId="0" fontId="59" fillId="0" borderId="18" xfId="0" applyFont="1" applyFill="1" applyBorder="1" applyAlignment="1" applyProtection="1">
      <alignment horizontal="center"/>
      <protection locked="0"/>
    </xf>
    <xf numFmtId="49" fontId="38" fillId="0" borderId="18" xfId="0" applyNumberFormat="1" applyFont="1" applyFill="1" applyBorder="1" applyAlignment="1" applyProtection="1">
      <alignment horizontal="justify" vertical="top" wrapText="1"/>
      <protection/>
    </xf>
    <xf numFmtId="49" fontId="111" fillId="0" borderId="0" xfId="0" applyNumberFormat="1" applyFont="1" applyAlignment="1">
      <alignment vertical="top" wrapText="1"/>
    </xf>
    <xf numFmtId="49" fontId="38" fillId="0" borderId="18" xfId="0" applyNumberFormat="1" applyFont="1" applyFill="1" applyBorder="1" applyAlignment="1" applyProtection="1">
      <alignment horizontal="justify" wrapText="1"/>
      <protection/>
    </xf>
    <xf numFmtId="49" fontId="38" fillId="0" borderId="0" xfId="0" applyNumberFormat="1" applyFont="1" applyFill="1" applyAlignment="1">
      <alignment horizontal="justify" wrapText="1"/>
    </xf>
    <xf numFmtId="0" fontId="38" fillId="0" borderId="0" xfId="0" applyFont="1" applyBorder="1" applyAlignment="1" applyProtection="1" quotePrefix="1">
      <alignment horizontal="center"/>
      <protection locked="0"/>
    </xf>
    <xf numFmtId="49" fontId="38" fillId="0" borderId="18" xfId="0" applyNumberFormat="1" applyFont="1" applyFill="1" applyBorder="1" applyAlignment="1" quotePrefix="1">
      <alignment horizontal="justify" wrapText="1"/>
    </xf>
    <xf numFmtId="0" fontId="38" fillId="0" borderId="18" xfId="0" applyFont="1" applyBorder="1" applyAlignment="1" applyProtection="1" quotePrefix="1">
      <alignment horizontal="center"/>
      <protection locked="0"/>
    </xf>
    <xf numFmtId="49" fontId="38" fillId="0" borderId="0" xfId="0" applyNumberFormat="1" applyFont="1" applyFill="1" applyBorder="1" applyAlignment="1" quotePrefix="1">
      <alignment horizontal="justify" wrapText="1"/>
    </xf>
    <xf numFmtId="4" fontId="38" fillId="0" borderId="0" xfId="0" applyNumberFormat="1" applyFont="1" applyBorder="1" applyAlignment="1">
      <alignment horizontal="center"/>
    </xf>
    <xf numFmtId="167" fontId="11" fillId="0" borderId="0" xfId="0" applyNumberFormat="1" applyFont="1" applyAlignment="1">
      <alignment horizontal="center" vertical="center"/>
    </xf>
    <xf numFmtId="49" fontId="11" fillId="0" borderId="18" xfId="0" applyNumberFormat="1" applyFont="1" applyBorder="1" applyAlignment="1">
      <alignment vertical="top"/>
    </xf>
    <xf numFmtId="0" fontId="59" fillId="0" borderId="0" xfId="0" applyFont="1" applyFill="1" applyBorder="1" applyAlignment="1">
      <alignment horizontal="left" indent="2"/>
    </xf>
    <xf numFmtId="0" fontId="38" fillId="0" borderId="0" xfId="0" applyFont="1" applyFill="1" applyAlignment="1" applyProtection="1">
      <alignment horizontal="justify" vertical="top" wrapText="1"/>
      <protection locked="0"/>
    </xf>
    <xf numFmtId="0" fontId="38" fillId="0" borderId="18" xfId="0" applyFont="1" applyFill="1" applyBorder="1" applyAlignment="1" applyProtection="1">
      <alignment horizontal="justify"/>
      <protection locked="0"/>
    </xf>
    <xf numFmtId="0" fontId="38" fillId="0" borderId="0" xfId="0" applyFont="1" applyFill="1" applyBorder="1" applyAlignment="1" applyProtection="1">
      <alignment horizontal="justify"/>
      <protection locked="0"/>
    </xf>
    <xf numFmtId="0" fontId="72" fillId="38" borderId="11" xfId="0" applyFont="1" applyFill="1" applyBorder="1" applyAlignment="1" applyProtection="1">
      <alignment/>
      <protection locked="0"/>
    </xf>
    <xf numFmtId="4" fontId="72" fillId="38" borderId="11" xfId="0" applyNumberFormat="1" applyFont="1" applyFill="1" applyBorder="1" applyAlignment="1" applyProtection="1">
      <alignment horizontal="center"/>
      <protection/>
    </xf>
    <xf numFmtId="0" fontId="38" fillId="0" borderId="0" xfId="0" applyFont="1" applyFill="1" applyBorder="1" applyAlignment="1" applyProtection="1">
      <alignment/>
      <protection locked="0"/>
    </xf>
    <xf numFmtId="0" fontId="72" fillId="0" borderId="0" xfId="0" applyFont="1" applyAlignment="1" applyProtection="1">
      <alignment horizontal="center"/>
      <protection locked="0"/>
    </xf>
    <xf numFmtId="0" fontId="72" fillId="0" borderId="0" xfId="0" applyFont="1" applyAlignment="1" applyProtection="1">
      <alignment horizontal="left"/>
      <protection locked="0"/>
    </xf>
    <xf numFmtId="0" fontId="38" fillId="0" borderId="0" xfId="0" applyFont="1" applyAlignment="1" applyProtection="1">
      <alignment horizontal="justify"/>
      <protection locked="0"/>
    </xf>
    <xf numFmtId="49" fontId="38" fillId="0" borderId="0" xfId="0" applyNumberFormat="1" applyFont="1" applyAlignment="1" applyProtection="1">
      <alignment horizontal="justify"/>
      <protection locked="0"/>
    </xf>
    <xf numFmtId="49" fontId="38" fillId="0" borderId="18" xfId="0" applyNumberFormat="1" applyFont="1" applyBorder="1" applyAlignment="1" applyProtection="1">
      <alignment/>
      <protection locked="0"/>
    </xf>
    <xf numFmtId="0" fontId="38" fillId="0" borderId="0" xfId="0" applyFont="1" applyBorder="1" applyAlignment="1" applyProtection="1">
      <alignment/>
      <protection locked="0"/>
    </xf>
    <xf numFmtId="0" fontId="38" fillId="0" borderId="0" xfId="0" applyFont="1" applyFill="1" applyAlignment="1">
      <alignment horizontal="justify" vertical="top" wrapText="1"/>
    </xf>
    <xf numFmtId="0" fontId="38" fillId="0" borderId="18" xfId="0" applyFont="1" applyBorder="1" applyAlignment="1" applyProtection="1">
      <alignment/>
      <protection locked="0"/>
    </xf>
    <xf numFmtId="0" fontId="38" fillId="0" borderId="0" xfId="0" applyFont="1" applyAlignment="1" applyProtection="1">
      <alignment horizontal="justify" vertical="justify" wrapText="1"/>
      <protection locked="0"/>
    </xf>
    <xf numFmtId="0" fontId="72" fillId="0" borderId="0" xfId="0" applyFont="1" applyAlignment="1" applyProtection="1" quotePrefix="1">
      <alignment horizontal="center"/>
      <protection locked="0"/>
    </xf>
    <xf numFmtId="0" fontId="72" fillId="0" borderId="0" xfId="0" applyFont="1" applyBorder="1" applyAlignment="1" applyProtection="1">
      <alignment horizontal="left"/>
      <protection locked="0"/>
    </xf>
    <xf numFmtId="4" fontId="72" fillId="0" borderId="0" xfId="0" applyNumberFormat="1" applyFont="1" applyFill="1" applyBorder="1" applyAlignment="1" applyProtection="1">
      <alignment horizontal="center"/>
      <protection/>
    </xf>
    <xf numFmtId="0" fontId="38" fillId="0" borderId="0" xfId="0" applyFont="1" applyBorder="1" applyAlignment="1" applyProtection="1">
      <alignment horizontal="justify"/>
      <protection locked="0"/>
    </xf>
    <xf numFmtId="0" fontId="38" fillId="0" borderId="0" xfId="0" applyFont="1" applyBorder="1" applyAlignment="1" applyProtection="1">
      <alignment horizontal="justify" wrapText="1"/>
      <protection locked="0"/>
    </xf>
    <xf numFmtId="4" fontId="38" fillId="0" borderId="18" xfId="0" applyNumberFormat="1" applyFont="1" applyFill="1" applyBorder="1" applyAlignment="1" applyProtection="1">
      <alignment horizontal="center"/>
      <protection/>
    </xf>
    <xf numFmtId="0" fontId="72" fillId="0" borderId="0" xfId="0" applyFont="1" applyBorder="1" applyAlignment="1" applyProtection="1">
      <alignment horizontal="center"/>
      <protection locked="0"/>
    </xf>
    <xf numFmtId="0" fontId="38" fillId="0" borderId="0" xfId="0" applyFont="1" applyFill="1" applyBorder="1" applyAlignment="1">
      <alignment horizontal="justify" vertical="top" wrapText="1"/>
    </xf>
    <xf numFmtId="0" fontId="72" fillId="0" borderId="0" xfId="0" applyFont="1" applyFill="1" applyBorder="1" applyAlignment="1">
      <alignment horizontal="justify" vertical="top" wrapText="1"/>
    </xf>
    <xf numFmtId="0" fontId="72" fillId="38" borderId="11" xfId="0" applyFont="1" applyFill="1" applyBorder="1" applyAlignment="1" applyProtection="1">
      <alignment/>
      <protection locked="0"/>
    </xf>
    <xf numFmtId="0" fontId="93" fillId="0" borderId="0" xfId="0" applyFont="1" applyBorder="1" applyAlignment="1" applyProtection="1">
      <alignment horizontal="center"/>
      <protection locked="0"/>
    </xf>
    <xf numFmtId="4" fontId="93" fillId="0" borderId="0" xfId="0" applyNumberFormat="1" applyFont="1" applyBorder="1" applyAlignment="1" applyProtection="1">
      <alignment horizontal="center"/>
      <protection/>
    </xf>
    <xf numFmtId="0" fontId="38" fillId="0" borderId="0" xfId="0" applyFont="1" applyFill="1" applyBorder="1" applyAlignment="1">
      <alignment horizontal="justify" vertical="justify" wrapText="1"/>
    </xf>
    <xf numFmtId="0" fontId="38" fillId="0" borderId="0" xfId="0" applyFont="1" applyAlignment="1" applyProtection="1" quotePrefix="1">
      <alignment horizontal="center" vertical="top"/>
      <protection locked="0"/>
    </xf>
    <xf numFmtId="0" fontId="38" fillId="0" borderId="0" xfId="0" applyFont="1" applyFill="1" applyAlignment="1">
      <alignment horizontal="justify"/>
    </xf>
    <xf numFmtId="0" fontId="72" fillId="0" borderId="18" xfId="0" applyFont="1" applyFill="1" applyBorder="1" applyAlignment="1" applyProtection="1">
      <alignment/>
      <protection locked="0"/>
    </xf>
    <xf numFmtId="0" fontId="110" fillId="0" borderId="0" xfId="0" applyFont="1" applyFill="1" applyBorder="1" applyAlignment="1" applyProtection="1">
      <alignment/>
      <protection locked="0"/>
    </xf>
    <xf numFmtId="0" fontId="93" fillId="0" borderId="0" xfId="0" applyFont="1" applyFill="1" applyBorder="1" applyAlignment="1" applyProtection="1">
      <alignment horizontal="center"/>
      <protection locked="0"/>
    </xf>
    <xf numFmtId="0" fontId="6" fillId="0" borderId="0" xfId="0" applyFont="1" applyAlignment="1" applyProtection="1" quotePrefix="1">
      <alignment horizontal="center"/>
      <protection locked="0"/>
    </xf>
    <xf numFmtId="0" fontId="6" fillId="0" borderId="0" xfId="0" applyFont="1" applyAlignment="1" applyProtection="1">
      <alignment horizontal="center"/>
      <protection locked="0"/>
    </xf>
    <xf numFmtId="4" fontId="6" fillId="0" borderId="0" xfId="0" applyNumberFormat="1" applyFont="1" applyAlignment="1" applyProtection="1">
      <alignment horizontal="center"/>
      <protection locked="0"/>
    </xf>
    <xf numFmtId="4" fontId="6" fillId="0" borderId="0" xfId="0" applyNumberFormat="1" applyFont="1" applyAlignment="1">
      <alignment horizontal="center"/>
    </xf>
    <xf numFmtId="0" fontId="0" fillId="0" borderId="0" xfId="0" applyAlignment="1" applyProtection="1">
      <alignment/>
      <protection locked="0"/>
    </xf>
    <xf numFmtId="0" fontId="6" fillId="0" borderId="0" xfId="0" applyFont="1" applyAlignment="1" applyProtection="1">
      <alignment horizontal="center"/>
      <protection locked="0"/>
    </xf>
    <xf numFmtId="0" fontId="6" fillId="0" borderId="18" xfId="0" applyFont="1" applyBorder="1" applyAlignment="1" applyProtection="1">
      <alignment horizontal="center"/>
      <protection locked="0"/>
    </xf>
    <xf numFmtId="0" fontId="6" fillId="0" borderId="18" xfId="0" applyFont="1" applyBorder="1" applyAlignment="1" applyProtection="1">
      <alignment horizontal="justify"/>
      <protection locked="0"/>
    </xf>
    <xf numFmtId="0" fontId="38" fillId="0" borderId="18" xfId="0" applyFont="1" applyFill="1" applyBorder="1" applyAlignment="1" applyProtection="1" quotePrefix="1">
      <alignment horizontal="center"/>
      <protection locked="0"/>
    </xf>
    <xf numFmtId="49" fontId="38" fillId="0" borderId="0" xfId="0" applyNumberFormat="1" applyFont="1" applyFill="1" applyBorder="1" applyAlignment="1">
      <alignment horizontal="justify" vertical="justify" wrapText="1"/>
    </xf>
    <xf numFmtId="49" fontId="38" fillId="0" borderId="18" xfId="0" applyNumberFormat="1" applyFont="1" applyFill="1" applyBorder="1" applyAlignment="1">
      <alignment horizontal="justify" vertical="top" wrapText="1"/>
    </xf>
    <xf numFmtId="0" fontId="38" fillId="0" borderId="0" xfId="0" applyFont="1" applyFill="1" applyBorder="1" applyAlignment="1">
      <alignment horizontal="justify" vertical="top"/>
    </xf>
    <xf numFmtId="0" fontId="110" fillId="0" borderId="0" xfId="0" applyFont="1" applyAlignment="1">
      <alignment horizontal="center"/>
    </xf>
    <xf numFmtId="2" fontId="110" fillId="0" borderId="0" xfId="0" applyNumberFormat="1" applyFont="1" applyAlignment="1">
      <alignment horizontal="center"/>
    </xf>
    <xf numFmtId="4" fontId="110" fillId="0" borderId="0" xfId="0" applyNumberFormat="1" applyFont="1" applyAlignment="1">
      <alignment horizontal="center"/>
    </xf>
    <xf numFmtId="0" fontId="72" fillId="0" borderId="0" xfId="0" applyFont="1" applyAlignment="1">
      <alignment horizontal="left"/>
    </xf>
    <xf numFmtId="49" fontId="38" fillId="0" borderId="18" xfId="0" applyNumberFormat="1" applyFont="1" applyFill="1" applyBorder="1" applyAlignment="1">
      <alignment horizontal="justify" vertical="top"/>
    </xf>
    <xf numFmtId="49" fontId="38" fillId="0" borderId="0" xfId="0" applyNumberFormat="1" applyFont="1" applyFill="1" applyBorder="1" applyAlignment="1">
      <alignment horizontal="justify" vertical="top"/>
    </xf>
    <xf numFmtId="49" fontId="11" fillId="0" borderId="0" xfId="52" applyNumberFormat="1" applyFont="1" applyAlignment="1">
      <alignment horizontal="center" vertical="top" wrapText="1"/>
      <protection/>
    </xf>
    <xf numFmtId="49" fontId="38" fillId="0" borderId="0" xfId="52" applyNumberFormat="1" applyFont="1" applyAlignment="1" applyProtection="1">
      <alignment horizontal="justify" vertical="top" wrapText="1"/>
      <protection locked="0"/>
    </xf>
    <xf numFmtId="14" fontId="11" fillId="0" borderId="0" xfId="52" applyNumberFormat="1" applyFont="1" applyAlignment="1">
      <alignment wrapText="1"/>
      <protection/>
    </xf>
    <xf numFmtId="4" fontId="11" fillId="0" borderId="0" xfId="52" applyNumberFormat="1" applyFont="1" applyAlignment="1">
      <alignment wrapText="1"/>
      <protection/>
    </xf>
    <xf numFmtId="2" fontId="11" fillId="0" borderId="0" xfId="52" applyNumberFormat="1" applyFont="1" applyAlignment="1">
      <alignment wrapText="1"/>
      <protection/>
    </xf>
    <xf numFmtId="9" fontId="11" fillId="0" borderId="0" xfId="62" applyFont="1" applyFill="1" applyAlignment="1">
      <alignment wrapText="1"/>
    </xf>
    <xf numFmtId="181" fontId="11" fillId="0" borderId="0" xfId="52" applyNumberFormat="1" applyFont="1" applyAlignment="1">
      <alignment horizontal="left" wrapText="1"/>
      <protection/>
    </xf>
    <xf numFmtId="181" fontId="11" fillId="0" borderId="0" xfId="52" applyNumberFormat="1" applyFont="1" applyAlignment="1">
      <alignment wrapText="1"/>
      <protection/>
    </xf>
    <xf numFmtId="0" fontId="11" fillId="0" borderId="0" xfId="52" applyFont="1" applyAlignment="1">
      <alignment wrapText="1"/>
      <protection/>
    </xf>
    <xf numFmtId="182" fontId="11" fillId="0" borderId="0" xfId="52" applyNumberFormat="1" applyFont="1" applyAlignment="1">
      <alignment wrapText="1"/>
      <protection/>
    </xf>
    <xf numFmtId="49" fontId="11" fillId="0" borderId="18" xfId="52" applyNumberFormat="1" applyFont="1" applyBorder="1" applyAlignment="1">
      <alignment horizontal="center" vertical="top" wrapText="1"/>
      <protection/>
    </xf>
    <xf numFmtId="49" fontId="38" fillId="0" borderId="18" xfId="52" applyNumberFormat="1" applyFont="1" applyBorder="1" applyAlignment="1" applyProtection="1">
      <alignment horizontal="justify"/>
      <protection locked="0"/>
    </xf>
    <xf numFmtId="49" fontId="11" fillId="0" borderId="0" xfId="52" applyNumberFormat="1" applyFont="1" applyBorder="1" applyAlignment="1">
      <alignment horizontal="center" vertical="top" wrapText="1"/>
      <protection/>
    </xf>
    <xf numFmtId="49" fontId="38" fillId="0" borderId="0" xfId="52" applyNumberFormat="1" applyFont="1" applyBorder="1" applyAlignment="1" applyProtection="1">
      <alignment horizontal="justify"/>
      <protection locked="0"/>
    </xf>
    <xf numFmtId="49" fontId="93" fillId="0" borderId="18" xfId="52" applyNumberFormat="1" applyFont="1" applyBorder="1" applyAlignment="1" applyProtection="1">
      <alignment horizontal="justify"/>
      <protection locked="0"/>
    </xf>
    <xf numFmtId="49" fontId="93" fillId="0" borderId="0" xfId="52" applyNumberFormat="1" applyFont="1" applyBorder="1" applyAlignment="1" applyProtection="1">
      <alignment horizontal="justify"/>
      <protection locked="0"/>
    </xf>
    <xf numFmtId="49" fontId="38" fillId="0" borderId="0" xfId="52" applyNumberFormat="1" applyFont="1" applyAlignment="1" applyProtection="1">
      <alignment horizontal="justify" wrapText="1"/>
      <protection locked="0"/>
    </xf>
    <xf numFmtId="0" fontId="72" fillId="38" borderId="11" xfId="0" applyFont="1" applyFill="1" applyBorder="1" applyAlignment="1" applyProtection="1">
      <alignment horizontal="left"/>
      <protection locked="0"/>
    </xf>
    <xf numFmtId="0" fontId="79" fillId="0" borderId="0" xfId="0" applyFont="1" applyFill="1" applyBorder="1" applyAlignment="1">
      <alignment horizontal="justify" vertical="top" wrapText="1"/>
    </xf>
    <xf numFmtId="0" fontId="79" fillId="0" borderId="0" xfId="0" applyFont="1" applyAlignment="1" applyProtection="1">
      <alignment horizontal="center"/>
      <protection locked="0"/>
    </xf>
    <xf numFmtId="4" fontId="79" fillId="0" borderId="0" xfId="0" applyNumberFormat="1" applyFont="1" applyAlignment="1" applyProtection="1">
      <alignment horizontal="center"/>
      <protection locked="0"/>
    </xf>
    <xf numFmtId="0" fontId="94" fillId="0" borderId="0" xfId="0" applyFont="1" applyFill="1" applyBorder="1" applyAlignment="1" quotePrefix="1">
      <alignment horizontal="justify" wrapText="1"/>
    </xf>
    <xf numFmtId="0" fontId="79" fillId="0" borderId="0" xfId="0" applyFont="1" applyBorder="1" applyAlignment="1" applyProtection="1">
      <alignment horizontal="center"/>
      <protection locked="0"/>
    </xf>
    <xf numFmtId="4" fontId="79" fillId="0" borderId="0" xfId="0" applyNumberFormat="1" applyFont="1" applyFill="1" applyBorder="1" applyAlignment="1" applyProtection="1">
      <alignment horizontal="center"/>
      <protection/>
    </xf>
    <xf numFmtId="0" fontId="94" fillId="0" borderId="18" xfId="0" applyFont="1" applyFill="1" applyBorder="1" applyAlignment="1" quotePrefix="1">
      <alignment horizontal="justify" wrapText="1"/>
    </xf>
    <xf numFmtId="0" fontId="79" fillId="0" borderId="18" xfId="0" applyFont="1" applyBorder="1" applyAlignment="1" applyProtection="1">
      <alignment horizontal="center"/>
      <protection locked="0"/>
    </xf>
    <xf numFmtId="4" fontId="79" fillId="0" borderId="18" xfId="0" applyNumberFormat="1" applyFont="1" applyFill="1" applyBorder="1" applyAlignment="1" applyProtection="1">
      <alignment horizontal="center"/>
      <protection locked="0"/>
    </xf>
    <xf numFmtId="4" fontId="79" fillId="0" borderId="18" xfId="0" applyNumberFormat="1" applyFont="1" applyFill="1" applyBorder="1" applyAlignment="1" applyProtection="1">
      <alignment horizontal="center"/>
      <protection/>
    </xf>
    <xf numFmtId="0" fontId="79" fillId="0" borderId="0" xfId="0" applyFont="1" applyFill="1" applyBorder="1" applyAlignment="1" applyProtection="1" quotePrefix="1">
      <alignment horizontal="center"/>
      <protection locked="0"/>
    </xf>
    <xf numFmtId="0" fontId="94" fillId="0" borderId="0" xfId="0" applyFont="1" applyAlignment="1" applyProtection="1">
      <alignment horizontal="left"/>
      <protection locked="0"/>
    </xf>
    <xf numFmtId="0" fontId="79" fillId="0" borderId="0" xfId="0" applyFont="1" applyAlignment="1" applyProtection="1">
      <alignment horizontal="justify"/>
      <protection locked="0"/>
    </xf>
    <xf numFmtId="0" fontId="79" fillId="0" borderId="0" xfId="0" applyFont="1" applyFill="1" applyBorder="1" applyAlignment="1">
      <alignment horizontal="justify" vertical="justify" wrapText="1"/>
    </xf>
    <xf numFmtId="0" fontId="94" fillId="0" borderId="0" xfId="0" applyFont="1" applyAlignment="1" applyProtection="1">
      <alignment horizontal="left" wrapText="1"/>
      <protection locked="0"/>
    </xf>
    <xf numFmtId="0" fontId="112" fillId="0" borderId="0" xfId="0" applyFont="1" applyFill="1" applyBorder="1" applyAlignment="1">
      <alignment horizontal="justify" vertical="top" wrapText="1"/>
    </xf>
    <xf numFmtId="0" fontId="79" fillId="0" borderId="0" xfId="0" applyFont="1" applyFill="1" applyAlignment="1" applyProtection="1">
      <alignment horizontal="center"/>
      <protection locked="0"/>
    </xf>
    <xf numFmtId="4" fontId="79" fillId="0" borderId="0" xfId="0" applyNumberFormat="1" applyFont="1" applyFill="1" applyAlignment="1" applyProtection="1">
      <alignment horizontal="center"/>
      <protection locked="0"/>
    </xf>
    <xf numFmtId="0" fontId="110" fillId="0" borderId="0" xfId="0" applyFont="1" applyAlignment="1" applyProtection="1">
      <alignment horizontal="center"/>
      <protection locked="0"/>
    </xf>
    <xf numFmtId="0" fontId="79" fillId="0" borderId="0" xfId="0" applyFont="1" applyAlignment="1">
      <alignment horizontal="justify" vertical="top" wrapText="1"/>
    </xf>
    <xf numFmtId="0" fontId="79" fillId="0" borderId="18" xfId="0" applyFont="1" applyBorder="1" applyAlignment="1" applyProtection="1" quotePrefix="1">
      <alignment horizontal="center"/>
      <protection locked="0"/>
    </xf>
    <xf numFmtId="2" fontId="79" fillId="0" borderId="18" xfId="0" applyNumberFormat="1" applyFont="1" applyBorder="1" applyAlignment="1" applyProtection="1">
      <alignment horizontal="center"/>
      <protection locked="0"/>
    </xf>
    <xf numFmtId="4" fontId="79" fillId="0" borderId="18" xfId="0" applyNumberFormat="1" applyFont="1" applyBorder="1" applyAlignment="1" applyProtection="1">
      <alignment horizontal="center"/>
      <protection locked="0"/>
    </xf>
    <xf numFmtId="0" fontId="110" fillId="0" borderId="0" xfId="0" applyFont="1" applyFill="1" applyBorder="1" applyAlignment="1" applyProtection="1">
      <alignment horizontal="center"/>
      <protection locked="0"/>
    </xf>
    <xf numFmtId="0" fontId="94" fillId="0" borderId="0" xfId="0" applyFont="1" applyFill="1" applyBorder="1" applyAlignment="1">
      <alignment horizontal="justify" vertical="top" wrapText="1"/>
    </xf>
    <xf numFmtId="2" fontId="79" fillId="0" borderId="0" xfId="0" applyNumberFormat="1" applyFont="1" applyFill="1" applyAlignment="1" applyProtection="1">
      <alignment horizontal="center"/>
      <protection locked="0"/>
    </xf>
    <xf numFmtId="0" fontId="79" fillId="0" borderId="0" xfId="0" applyFont="1" applyFill="1" applyBorder="1" applyAlignment="1" applyProtection="1">
      <alignment horizontal="center"/>
      <protection locked="0"/>
    </xf>
    <xf numFmtId="2" fontId="79" fillId="0" borderId="11" xfId="0" applyNumberFormat="1" applyFont="1" applyBorder="1" applyAlignment="1" applyProtection="1">
      <alignment horizontal="center"/>
      <protection locked="0"/>
    </xf>
    <xf numFmtId="0" fontId="110" fillId="0" borderId="0" xfId="0" applyFont="1" applyFill="1" applyBorder="1" applyAlignment="1">
      <alignment horizontal="justify" vertical="top" wrapText="1"/>
    </xf>
    <xf numFmtId="0" fontId="93" fillId="0" borderId="0" xfId="0" applyFont="1" applyFill="1" applyBorder="1" applyAlignment="1" applyProtection="1" quotePrefix="1">
      <alignment horizontal="center"/>
      <protection locked="0"/>
    </xf>
    <xf numFmtId="4" fontId="93" fillId="0" borderId="0" xfId="0" applyNumberFormat="1" applyFont="1" applyFill="1" applyBorder="1" applyAlignment="1" applyProtection="1">
      <alignment horizontal="center"/>
      <protection/>
    </xf>
    <xf numFmtId="0" fontId="76" fillId="0" borderId="0" xfId="0" applyFont="1" applyFill="1" applyBorder="1" applyAlignment="1">
      <alignment horizontal="justify" vertical="top" wrapText="1"/>
    </xf>
    <xf numFmtId="4" fontId="38" fillId="0" borderId="0" xfId="0" applyNumberFormat="1" applyFont="1" applyFill="1" applyAlignment="1" applyProtection="1">
      <alignment horizontal="center"/>
      <protection locked="0"/>
    </xf>
    <xf numFmtId="0" fontId="38" fillId="0" borderId="0" xfId="0" applyFont="1" applyFill="1" applyBorder="1" applyAlignment="1" applyProtection="1">
      <alignment vertical="top" wrapText="1"/>
      <protection locked="0"/>
    </xf>
    <xf numFmtId="0" fontId="38" fillId="0" borderId="0" xfId="0" applyFont="1" applyAlignment="1">
      <alignment horizontal="justify" vertical="top" wrapText="1"/>
    </xf>
    <xf numFmtId="0" fontId="38" fillId="0" borderId="11" xfId="0" applyFont="1" applyFill="1" applyBorder="1" applyAlignment="1" applyProtection="1">
      <alignment horizontal="center"/>
      <protection locked="0"/>
    </xf>
    <xf numFmtId="0" fontId="72" fillId="0" borderId="11" xfId="0" applyFont="1" applyFill="1" applyBorder="1" applyAlignment="1" applyProtection="1">
      <alignment horizontal="left"/>
      <protection locked="0"/>
    </xf>
    <xf numFmtId="4" fontId="93" fillId="0" borderId="11" xfId="0" applyNumberFormat="1" applyFont="1" applyFill="1" applyBorder="1" applyAlignment="1" applyProtection="1">
      <alignment horizontal="center"/>
      <protection locked="0"/>
    </xf>
    <xf numFmtId="4" fontId="72" fillId="0" borderId="11" xfId="0" applyNumberFormat="1" applyFont="1" applyFill="1" applyBorder="1" applyAlignment="1" applyProtection="1">
      <alignment horizontal="center"/>
      <protection/>
    </xf>
    <xf numFmtId="49" fontId="38" fillId="0" borderId="0" xfId="0" applyNumberFormat="1" applyFont="1" applyAlignment="1">
      <alignment/>
    </xf>
    <xf numFmtId="4" fontId="38" fillId="0" borderId="0" xfId="0" applyNumberFormat="1" applyFont="1" applyAlignment="1">
      <alignment horizontal="left"/>
    </xf>
    <xf numFmtId="4" fontId="38" fillId="0" borderId="0" xfId="0" applyNumberFormat="1" applyFont="1" applyAlignment="1" quotePrefix="1">
      <alignment horizontal="left" vertical="top" wrapText="1"/>
    </xf>
    <xf numFmtId="49" fontId="38" fillId="0" borderId="0" xfId="0" applyNumberFormat="1" applyFont="1" applyAlignment="1">
      <alignment vertical="top" wrapText="1"/>
    </xf>
    <xf numFmtId="4" fontId="38" fillId="0" borderId="0" xfId="0" applyNumberFormat="1" applyFont="1" applyAlignment="1">
      <alignment horizontal="left" vertical="top" wrapText="1"/>
    </xf>
    <xf numFmtId="4" fontId="38" fillId="0" borderId="0" xfId="0" applyNumberFormat="1" applyFont="1" applyAlignment="1">
      <alignment horizontal="left" wrapText="1"/>
    </xf>
    <xf numFmtId="0" fontId="38" fillId="0" borderId="0" xfId="0" applyFont="1" applyAlignment="1" applyProtection="1" quotePrefix="1">
      <alignment horizontal="center"/>
      <protection locked="0"/>
    </xf>
    <xf numFmtId="0" fontId="72" fillId="0" borderId="18" xfId="0" applyFont="1" applyBorder="1" applyAlignment="1">
      <alignment horizontal="left"/>
    </xf>
    <xf numFmtId="0" fontId="38" fillId="0" borderId="0" xfId="0" applyFont="1" applyFill="1" applyBorder="1" applyAlignment="1">
      <alignment horizontal="justify" vertical="distributed" wrapText="1"/>
    </xf>
    <xf numFmtId="0" fontId="72" fillId="0" borderId="0" xfId="0" applyFont="1" applyFill="1" applyBorder="1" applyAlignment="1">
      <alignment horizontal="justify" vertical="distributed" wrapText="1"/>
    </xf>
    <xf numFmtId="0" fontId="38" fillId="0" borderId="18" xfId="0" applyFont="1" applyFill="1" applyBorder="1" applyAlignment="1">
      <alignment horizontal="justify" vertical="distributed" wrapText="1"/>
    </xf>
    <xf numFmtId="0" fontId="38" fillId="0" borderId="0" xfId="0" applyFont="1" applyFill="1" applyBorder="1" applyAlignment="1" quotePrefix="1">
      <alignment horizontal="justify" wrapText="1"/>
    </xf>
    <xf numFmtId="0" fontId="38" fillId="0" borderId="0" xfId="0" applyFont="1" applyFill="1" applyBorder="1" applyAlignment="1" applyProtection="1" quotePrefix="1">
      <alignment horizontal="center"/>
      <protection locked="0"/>
    </xf>
    <xf numFmtId="0" fontId="38" fillId="0" borderId="18" xfId="0" applyFont="1" applyFill="1" applyBorder="1" applyAlignment="1" quotePrefix="1">
      <alignment horizontal="justify" wrapText="1"/>
    </xf>
    <xf numFmtId="49" fontId="38" fillId="0" borderId="18" xfId="0" applyNumberFormat="1" applyFont="1" applyBorder="1" applyAlignment="1" applyProtection="1">
      <alignment horizontal="justify"/>
      <protection locked="0"/>
    </xf>
    <xf numFmtId="49" fontId="38" fillId="0" borderId="0" xfId="0" applyNumberFormat="1" applyFont="1" applyBorder="1" applyAlignment="1" applyProtection="1">
      <alignment horizontal="justify"/>
      <protection locked="0"/>
    </xf>
    <xf numFmtId="49" fontId="72" fillId="0" borderId="0" xfId="52" applyNumberFormat="1" applyFont="1" applyBorder="1" applyAlignment="1" applyProtection="1">
      <alignment horizontal="justify"/>
      <protection locked="0"/>
    </xf>
    <xf numFmtId="0" fontId="72" fillId="0" borderId="18" xfId="0" applyFont="1" applyFill="1" applyBorder="1" applyAlignment="1" quotePrefix="1">
      <alignment horizontal="justify" wrapText="1"/>
    </xf>
    <xf numFmtId="0" fontId="72" fillId="0" borderId="0" xfId="0" applyFont="1" applyFill="1" applyBorder="1" applyAlignment="1" quotePrefix="1">
      <alignment horizontal="justify" wrapText="1"/>
    </xf>
    <xf numFmtId="0" fontId="72" fillId="0" borderId="0" xfId="0" applyFont="1" applyFill="1" applyBorder="1" applyAlignment="1" applyProtection="1" quotePrefix="1">
      <alignment horizontal="center"/>
      <protection locked="0"/>
    </xf>
    <xf numFmtId="0" fontId="38" fillId="0" borderId="0" xfId="0" applyFont="1" applyAlignment="1" applyProtection="1">
      <alignment horizontal="justify" wrapText="1"/>
      <protection locked="0"/>
    </xf>
    <xf numFmtId="0" fontId="38" fillId="0" borderId="0" xfId="0" applyFont="1" applyFill="1" applyBorder="1" applyAlignment="1">
      <alignment horizontal="justify"/>
    </xf>
    <xf numFmtId="0" fontId="38" fillId="0" borderId="18" xfId="0" applyFont="1" applyFill="1" applyBorder="1" applyAlignment="1">
      <alignment horizontal="justify"/>
    </xf>
    <xf numFmtId="183" fontId="38" fillId="0" borderId="0" xfId="55" applyNumberFormat="1" applyFont="1" applyFill="1" applyBorder="1" applyAlignment="1">
      <alignment horizontal="center" vertical="center"/>
      <protection/>
    </xf>
    <xf numFmtId="0" fontId="38" fillId="0" borderId="0" xfId="0" applyFont="1" applyBorder="1" applyAlignment="1" applyProtection="1" quotePrefix="1">
      <alignment horizontal="justify" wrapText="1"/>
      <protection locked="0"/>
    </xf>
    <xf numFmtId="0" fontId="76" fillId="0" borderId="0" xfId="0" applyFont="1" applyAlignment="1" applyProtection="1">
      <alignment horizontal="center"/>
      <protection locked="0"/>
    </xf>
    <xf numFmtId="0" fontId="38" fillId="0" borderId="18" xfId="0" applyFont="1" applyBorder="1" applyAlignment="1" applyProtection="1">
      <alignment/>
      <protection locked="0"/>
    </xf>
    <xf numFmtId="4" fontId="72" fillId="0" borderId="0" xfId="0" applyNumberFormat="1" applyFont="1" applyAlignment="1" applyProtection="1">
      <alignment horizontal="center"/>
      <protection/>
    </xf>
    <xf numFmtId="4" fontId="72" fillId="0" borderId="0" xfId="0" applyNumberFormat="1" applyFont="1" applyAlignment="1" applyProtection="1">
      <alignment horizontal="center"/>
      <protection locked="0"/>
    </xf>
    <xf numFmtId="0" fontId="0" fillId="0" borderId="18" xfId="0" applyBorder="1" applyAlignment="1">
      <alignment/>
    </xf>
    <xf numFmtId="0" fontId="0" fillId="0" borderId="0" xfId="0" applyAlignment="1">
      <alignment horizontal="center"/>
    </xf>
    <xf numFmtId="4" fontId="0" fillId="0" borderId="0" xfId="0" applyNumberFormat="1" applyAlignment="1">
      <alignment/>
    </xf>
    <xf numFmtId="2" fontId="0" fillId="0" borderId="0" xfId="0" applyNumberFormat="1" applyAlignment="1">
      <alignment/>
    </xf>
    <xf numFmtId="0" fontId="94" fillId="0" borderId="24" xfId="0" applyFont="1" applyBorder="1" applyAlignment="1">
      <alignment/>
    </xf>
    <xf numFmtId="4" fontId="94" fillId="0" borderId="25" xfId="0" applyNumberFormat="1" applyFont="1" applyBorder="1" applyAlignment="1">
      <alignment/>
    </xf>
    <xf numFmtId="0" fontId="94" fillId="0" borderId="25" xfId="0" applyFont="1" applyBorder="1" applyAlignment="1">
      <alignment/>
    </xf>
    <xf numFmtId="0" fontId="94" fillId="0" borderId="0" xfId="0" applyFont="1" applyAlignment="1">
      <alignment/>
    </xf>
    <xf numFmtId="0" fontId="0" fillId="22" borderId="0" xfId="0" applyFill="1" applyAlignment="1">
      <alignment/>
    </xf>
    <xf numFmtId="0" fontId="0" fillId="34" borderId="0" xfId="0" applyFill="1" applyAlignment="1">
      <alignment/>
    </xf>
    <xf numFmtId="0" fontId="0" fillId="24" borderId="0" xfId="0" applyFill="1" applyAlignment="1">
      <alignment/>
    </xf>
    <xf numFmtId="49" fontId="97" fillId="0" borderId="0" xfId="56" applyNumberFormat="1" applyFont="1" applyAlignment="1">
      <alignment horizontal="left" vertical="top" wrapText="1"/>
      <protection/>
    </xf>
    <xf numFmtId="0" fontId="96" fillId="0" borderId="0" xfId="56" applyFont="1" applyAlignment="1">
      <alignment vertical="top" wrapText="1"/>
      <protection/>
    </xf>
    <xf numFmtId="49" fontId="97" fillId="0" borderId="0" xfId="57" applyNumberFormat="1" applyFont="1" applyAlignment="1">
      <alignment horizontal="left" vertical="top" wrapText="1"/>
      <protection/>
    </xf>
    <xf numFmtId="0" fontId="96" fillId="0" borderId="0" xfId="57" applyFont="1" applyAlignment="1">
      <alignment vertical="top" wrapText="1"/>
      <protection/>
    </xf>
    <xf numFmtId="49" fontId="97" fillId="0" borderId="0" xfId="58" applyNumberFormat="1" applyFont="1" applyAlignment="1">
      <alignment horizontal="left" vertical="top" wrapText="1"/>
      <protection/>
    </xf>
    <xf numFmtId="0" fontId="96" fillId="0" borderId="0" xfId="58" applyFont="1" applyAlignment="1">
      <alignment vertical="top" wrapText="1"/>
      <protection/>
    </xf>
    <xf numFmtId="49" fontId="1" fillId="0" borderId="0" xfId="0" applyNumberFormat="1" applyFont="1" applyAlignment="1">
      <alignment horizontal="left" vertical="top" wrapText="1"/>
    </xf>
    <xf numFmtId="0" fontId="0" fillId="0" borderId="0" xfId="0" applyFont="1" applyAlignment="1">
      <alignment vertical="top" wrapText="1"/>
    </xf>
    <xf numFmtId="49" fontId="97" fillId="0" borderId="0" xfId="59" applyNumberFormat="1" applyFont="1" applyAlignment="1">
      <alignment horizontal="left" vertical="top" wrapText="1"/>
      <protection/>
    </xf>
    <xf numFmtId="0" fontId="96" fillId="0" borderId="0" xfId="59" applyFont="1" applyAlignment="1">
      <alignment vertical="top" wrapText="1"/>
      <protection/>
    </xf>
    <xf numFmtId="49" fontId="97" fillId="0" borderId="0" xfId="60" applyNumberFormat="1" applyFont="1" applyAlignment="1">
      <alignment horizontal="left" vertical="top" wrapText="1"/>
      <protection/>
    </xf>
    <xf numFmtId="0" fontId="96" fillId="0" borderId="0" xfId="60" applyFont="1" applyAlignment="1">
      <alignment vertical="top" wrapText="1"/>
      <protection/>
    </xf>
    <xf numFmtId="49" fontId="97" fillId="0" borderId="0" xfId="61" applyNumberFormat="1" applyFont="1" applyAlignment="1">
      <alignment horizontal="left" vertical="top" wrapText="1"/>
      <protection/>
    </xf>
    <xf numFmtId="0" fontId="96" fillId="0" borderId="0" xfId="61" applyFont="1" applyAlignment="1">
      <alignment vertical="top" wrapText="1"/>
      <protection/>
    </xf>
    <xf numFmtId="4" fontId="3" fillId="19" borderId="13" xfId="51" applyNumberFormat="1" applyFont="1" applyFill="1" applyBorder="1" applyAlignment="1">
      <alignment horizontal="right" vertical="center" wrapText="1"/>
      <protection/>
    </xf>
    <xf numFmtId="0" fontId="3" fillId="19" borderId="14" xfId="51" applyFont="1" applyFill="1" applyBorder="1" applyAlignment="1">
      <alignment horizontal="right" vertical="center" wrapText="1"/>
      <protection/>
    </xf>
    <xf numFmtId="0" fontId="38" fillId="0" borderId="19"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8" fillId="0" borderId="26" xfId="0" applyFont="1" applyBorder="1" applyAlignment="1" applyProtection="1">
      <alignment horizontal="left" vertical="center" wrapText="1"/>
      <protection locked="0"/>
    </xf>
    <xf numFmtId="0" fontId="38" fillId="0" borderId="19" xfId="0" applyFont="1" applyBorder="1" applyAlignment="1" applyProtection="1">
      <alignment horizontal="left" vertical="center"/>
      <protection locked="0"/>
    </xf>
    <xf numFmtId="0" fontId="38" fillId="0" borderId="11" xfId="0" applyFont="1" applyBorder="1" applyAlignment="1" applyProtection="1">
      <alignment horizontal="left" vertical="center"/>
      <protection locked="0"/>
    </xf>
    <xf numFmtId="0" fontId="38" fillId="0" borderId="26" xfId="0" applyFont="1" applyBorder="1" applyAlignment="1" applyProtection="1">
      <alignment horizontal="left" vertical="center"/>
      <protection locked="0"/>
    </xf>
    <xf numFmtId="0" fontId="38" fillId="0" borderId="19" xfId="0" applyFont="1" applyBorder="1" applyAlignment="1" applyProtection="1">
      <alignment horizontal="left"/>
      <protection locked="0"/>
    </xf>
    <xf numFmtId="0" fontId="38" fillId="0" borderId="11" xfId="0" applyFont="1" applyBorder="1" applyAlignment="1" applyProtection="1">
      <alignment horizontal="left"/>
      <protection locked="0"/>
    </xf>
    <xf numFmtId="0" fontId="38" fillId="0" borderId="26" xfId="0" applyFont="1" applyBorder="1" applyAlignment="1" applyProtection="1">
      <alignment horizontal="left"/>
      <protection locked="0"/>
    </xf>
    <xf numFmtId="16" fontId="38" fillId="0" borderId="19" xfId="0" applyNumberFormat="1" applyFont="1" applyBorder="1" applyAlignment="1" applyProtection="1" quotePrefix="1">
      <alignment horizontal="left"/>
      <protection locked="0"/>
    </xf>
    <xf numFmtId="16" fontId="38" fillId="0" borderId="11" xfId="0" applyNumberFormat="1" applyFont="1" applyBorder="1" applyAlignment="1" applyProtection="1" quotePrefix="1">
      <alignment horizontal="left"/>
      <protection locked="0"/>
    </xf>
    <xf numFmtId="16" fontId="38" fillId="0" borderId="26" xfId="0" applyNumberFormat="1" applyFont="1" applyBorder="1" applyAlignment="1" applyProtection="1" quotePrefix="1">
      <alignment horizontal="left"/>
      <protection locked="0"/>
    </xf>
    <xf numFmtId="0" fontId="72" fillId="0" borderId="0" xfId="0" applyFont="1" applyAlignment="1" applyProtection="1">
      <alignment horizontal="left"/>
      <protection locked="0"/>
    </xf>
    <xf numFmtId="0" fontId="72" fillId="0" borderId="0" xfId="0" applyFont="1" applyAlignment="1">
      <alignment/>
    </xf>
    <xf numFmtId="0" fontId="76" fillId="0" borderId="0" xfId="0" applyFont="1" applyAlignment="1" applyProtection="1">
      <alignment horizontal="center"/>
      <protection locked="0"/>
    </xf>
    <xf numFmtId="4" fontId="38" fillId="0" borderId="18" xfId="0" applyNumberFormat="1" applyFont="1" applyBorder="1" applyAlignment="1" applyProtection="1">
      <alignment horizontal="center"/>
      <protection locked="0"/>
    </xf>
    <xf numFmtId="0" fontId="38" fillId="0" borderId="0" xfId="0" applyFont="1" applyAlignment="1" applyProtection="1">
      <alignment horizontal="center"/>
      <protection locked="0"/>
    </xf>
    <xf numFmtId="0" fontId="38" fillId="0" borderId="0" xfId="0" applyFont="1" applyAlignment="1">
      <alignment horizontal="center"/>
    </xf>
    <xf numFmtId="0" fontId="38" fillId="33" borderId="0" xfId="0" applyFont="1" applyFill="1" applyAlignment="1" applyProtection="1">
      <alignment horizontal="center"/>
      <protection locked="0"/>
    </xf>
    <xf numFmtId="0" fontId="38" fillId="33" borderId="0" xfId="0" applyFont="1" applyFill="1" applyAlignment="1" applyProtection="1">
      <alignment horizontal="left"/>
      <protection locked="0"/>
    </xf>
    <xf numFmtId="0" fontId="93" fillId="33" borderId="0" xfId="0" applyFont="1" applyFill="1" applyAlignment="1" applyProtection="1">
      <alignment horizontal="center"/>
      <protection locked="0"/>
    </xf>
    <xf numFmtId="4" fontId="38" fillId="33" borderId="0" xfId="0" applyNumberFormat="1" applyFont="1" applyFill="1" applyAlignment="1" applyProtection="1">
      <alignment horizontal="center"/>
      <protection locked="0"/>
    </xf>
    <xf numFmtId="0" fontId="38" fillId="33" borderId="0" xfId="0" applyFont="1" applyFill="1" applyAlignment="1" applyProtection="1">
      <alignment/>
      <protection locked="0"/>
    </xf>
    <xf numFmtId="0" fontId="38" fillId="33" borderId="0" xfId="0" applyFont="1" applyFill="1" applyAlignment="1" applyProtection="1">
      <alignment horizontal="justify"/>
      <protection locked="0"/>
    </xf>
    <xf numFmtId="49" fontId="38" fillId="33" borderId="0" xfId="0" applyNumberFormat="1" applyFont="1" applyFill="1" applyBorder="1" applyAlignment="1">
      <alignment horizontal="justify" vertical="top" wrapText="1"/>
    </xf>
    <xf numFmtId="0" fontId="38" fillId="33" borderId="0" xfId="0" applyFont="1" applyFill="1" applyBorder="1" applyAlignment="1" applyProtection="1">
      <alignment horizontal="center"/>
      <protection locked="0"/>
    </xf>
    <xf numFmtId="0" fontId="38" fillId="33" borderId="0" xfId="0" applyFont="1" applyFill="1" applyBorder="1" applyAlignment="1">
      <alignment horizontal="justify" vertical="top" wrapText="1"/>
    </xf>
    <xf numFmtId="4" fontId="93" fillId="33" borderId="0" xfId="0" applyNumberFormat="1" applyFont="1" applyFill="1" applyBorder="1" applyAlignment="1" applyProtection="1">
      <alignment horizontal="center"/>
      <protection locked="0"/>
    </xf>
    <xf numFmtId="4" fontId="38" fillId="33" borderId="0" xfId="0" applyNumberFormat="1" applyFont="1" applyFill="1" applyBorder="1" applyAlignment="1" applyProtection="1">
      <alignment horizontal="center"/>
      <protection locked="0"/>
    </xf>
    <xf numFmtId="0" fontId="38" fillId="33" borderId="18" xfId="0" applyFont="1" applyFill="1" applyBorder="1" applyAlignment="1" applyProtection="1">
      <alignment horizontal="center"/>
      <protection locked="0"/>
    </xf>
    <xf numFmtId="0" fontId="38" fillId="33" borderId="18" xfId="0" applyFont="1" applyFill="1" applyBorder="1" applyAlignment="1">
      <alignment horizontal="justify" vertical="top" wrapText="1"/>
    </xf>
    <xf numFmtId="4" fontId="38" fillId="33" borderId="18" xfId="0" applyNumberFormat="1" applyFont="1" applyFill="1" applyBorder="1" applyAlignment="1" applyProtection="1">
      <alignment horizontal="center"/>
      <protection locked="0"/>
    </xf>
    <xf numFmtId="0" fontId="72" fillId="33" borderId="0" xfId="0" applyFont="1" applyFill="1" applyBorder="1" applyAlignment="1" applyProtection="1">
      <alignment horizontal="left" vertical="center"/>
      <protection locked="0"/>
    </xf>
    <xf numFmtId="0" fontId="0" fillId="33" borderId="0" xfId="0" applyFill="1" applyAlignment="1">
      <alignment vertical="top" wrapText="1"/>
    </xf>
    <xf numFmtId="0" fontId="0" fillId="33" borderId="0" xfId="0" applyFill="1" applyAlignment="1">
      <alignment/>
    </xf>
    <xf numFmtId="49" fontId="14" fillId="0" borderId="10" xfId="51" applyNumberFormat="1" applyFont="1" applyBorder="1" applyAlignment="1">
      <alignment horizontal="left" wrapText="1"/>
      <protection/>
    </xf>
    <xf numFmtId="0" fontId="14" fillId="0" borderId="10" xfId="51" applyFont="1" applyBorder="1" applyAlignment="1">
      <alignment horizontal="left" wrapText="1"/>
      <protection/>
    </xf>
    <xf numFmtId="0" fontId="13" fillId="0" borderId="10" xfId="51" applyFont="1" applyBorder="1" applyAlignment="1">
      <alignment horizontal="center" wrapText="1"/>
      <protection/>
    </xf>
    <xf numFmtId="2" fontId="13" fillId="0" borderId="10" xfId="51" applyNumberFormat="1" applyFont="1" applyBorder="1" applyAlignment="1">
      <alignment horizontal="right" wrapText="1"/>
      <protection/>
    </xf>
    <xf numFmtId="166" fontId="13" fillId="0" borderId="10" xfId="51" applyNumberFormat="1" applyFont="1" applyBorder="1" applyAlignment="1" applyProtection="1">
      <alignment horizontal="right" wrapText="1"/>
      <protection locked="0"/>
    </xf>
    <xf numFmtId="179" fontId="14" fillId="0" borderId="10" xfId="51" applyNumberFormat="1" applyFont="1" applyBorder="1" applyAlignment="1">
      <alignment horizontal="right" wrapText="1"/>
      <protection/>
    </xf>
    <xf numFmtId="49" fontId="14" fillId="33" borderId="10" xfId="51" applyNumberFormat="1" applyFont="1" applyFill="1" applyBorder="1" applyAlignment="1">
      <alignment horizontal="left" wrapText="1"/>
      <protection/>
    </xf>
    <xf numFmtId="0" fontId="14" fillId="33" borderId="10" xfId="0" applyFont="1" applyFill="1" applyBorder="1" applyAlignment="1" applyProtection="1">
      <alignment horizontal="left"/>
      <protection locked="0"/>
    </xf>
    <xf numFmtId="0" fontId="13" fillId="33" borderId="10" xfId="51" applyFont="1" applyFill="1" applyBorder="1" applyAlignment="1">
      <alignment horizontal="center" wrapText="1"/>
      <protection/>
    </xf>
    <xf numFmtId="2" fontId="13" fillId="33" borderId="10" xfId="51" applyNumberFormat="1" applyFont="1" applyFill="1" applyBorder="1" applyAlignment="1">
      <alignment horizontal="right" wrapText="1"/>
      <protection/>
    </xf>
    <xf numFmtId="166" fontId="13" fillId="33" borderId="10" xfId="51" applyNumberFormat="1" applyFont="1" applyFill="1" applyBorder="1" applyAlignment="1" applyProtection="1">
      <alignment horizontal="right" wrapText="1"/>
      <protection locked="0"/>
    </xf>
    <xf numFmtId="179" fontId="14" fillId="33" borderId="10" xfId="51" applyNumberFormat="1" applyFont="1" applyFill="1" applyBorder="1" applyAlignment="1">
      <alignment horizontal="right" wrapText="1"/>
      <protection/>
    </xf>
    <xf numFmtId="0" fontId="13" fillId="33" borderId="10" xfId="0" applyFont="1" applyFill="1" applyBorder="1" applyAlignment="1" applyProtection="1">
      <alignment horizontal="justify"/>
      <protection locked="0"/>
    </xf>
    <xf numFmtId="49" fontId="13" fillId="33" borderId="10" xfId="0" applyNumberFormat="1" applyFont="1" applyFill="1" applyBorder="1" applyAlignment="1">
      <alignment horizontal="justify" vertical="top" wrapText="1"/>
    </xf>
    <xf numFmtId="0" fontId="13" fillId="33" borderId="10" xfId="0" applyFont="1" applyFill="1" applyBorder="1" applyAlignment="1">
      <alignment horizontal="justify" vertical="top" wrapText="1"/>
    </xf>
    <xf numFmtId="0" fontId="13" fillId="0" borderId="0" xfId="51" applyFont="1" applyBorder="1" applyAlignment="1">
      <alignment horizontal="center" wrapText="1"/>
      <protection/>
    </xf>
    <xf numFmtId="179" fontId="14" fillId="0" borderId="0" xfId="51" applyNumberFormat="1" applyFont="1" applyBorder="1" applyAlignment="1">
      <alignment horizontal="right" wrapText="1"/>
      <protection/>
    </xf>
    <xf numFmtId="0" fontId="0" fillId="0" borderId="0" xfId="0" applyBorder="1" applyAlignment="1">
      <alignment/>
    </xf>
    <xf numFmtId="0" fontId="0" fillId="33" borderId="0" xfId="0" applyFill="1" applyBorder="1" applyAlignment="1">
      <alignment/>
    </xf>
    <xf numFmtId="0" fontId="14" fillId="0" borderId="10" xfId="51" applyFont="1" applyBorder="1" applyAlignment="1">
      <alignment horizontal="center" wrapText="1"/>
      <protection/>
    </xf>
    <xf numFmtId="0" fontId="14" fillId="0" borderId="10" xfId="51" applyFont="1" applyBorder="1" applyAlignment="1">
      <alignment horizontal="right" wrapText="1"/>
      <protection/>
    </xf>
    <xf numFmtId="0" fontId="14" fillId="0" borderId="10" xfId="51" applyFont="1" applyBorder="1" applyAlignment="1" applyProtection="1">
      <alignment horizontal="right" wrapText="1"/>
      <protection locked="0"/>
    </xf>
    <xf numFmtId="0" fontId="14" fillId="33" borderId="10" xfId="0" applyFont="1" applyFill="1" applyBorder="1" applyAlignment="1" applyProtection="1">
      <alignment horizontal="left" vertical="top"/>
      <protection locked="0"/>
    </xf>
    <xf numFmtId="0" fontId="14" fillId="33" borderId="10" xfId="51" applyFont="1" applyFill="1" applyBorder="1" applyAlignment="1">
      <alignment horizontal="center" wrapText="1"/>
      <protection/>
    </xf>
    <xf numFmtId="0" fontId="14" fillId="33" borderId="10" xfId="51" applyFont="1" applyFill="1" applyBorder="1" applyAlignment="1">
      <alignment horizontal="right" wrapText="1"/>
      <protection/>
    </xf>
    <xf numFmtId="0" fontId="14" fillId="33" borderId="10" xfId="51" applyFont="1" applyFill="1" applyBorder="1" applyAlignment="1" applyProtection="1">
      <alignment horizontal="right" wrapText="1"/>
      <protection locked="0"/>
    </xf>
    <xf numFmtId="0" fontId="0" fillId="33" borderId="10" xfId="0" applyFill="1" applyBorder="1" applyAlignment="1">
      <alignment wrapText="1"/>
    </xf>
    <xf numFmtId="0" fontId="109" fillId="33" borderId="10" xfId="0" applyFont="1" applyFill="1" applyBorder="1" applyAlignment="1">
      <alignment vertical="top" wrapText="1"/>
    </xf>
    <xf numFmtId="49" fontId="13" fillId="0" borderId="10" xfId="0" applyNumberFormat="1" applyFont="1" applyBorder="1" applyAlignment="1">
      <alignment horizontal="left"/>
    </xf>
    <xf numFmtId="0" fontId="39" fillId="0" borderId="10" xfId="0" applyFont="1" applyBorder="1" applyAlignment="1">
      <alignment/>
    </xf>
    <xf numFmtId="0" fontId="40" fillId="0" borderId="10" xfId="0" applyFont="1" applyBorder="1" applyAlignment="1">
      <alignment horizontal="center"/>
    </xf>
    <xf numFmtId="0" fontId="40" fillId="0" borderId="10" xfId="0" applyFont="1" applyBorder="1" applyAlignment="1">
      <alignment/>
    </xf>
    <xf numFmtId="0" fontId="39" fillId="0" borderId="10" xfId="51" applyFont="1" applyBorder="1" applyAlignment="1">
      <alignment vertical="top" wrapText="1"/>
      <protection/>
    </xf>
    <xf numFmtId="49" fontId="14" fillId="0" borderId="10" xfId="51" applyNumberFormat="1" applyFont="1" applyBorder="1" applyAlignment="1">
      <alignment horizontal="left" vertical="top" wrapText="1"/>
      <protection/>
    </xf>
    <xf numFmtId="0" fontId="13" fillId="0" borderId="10" xfId="51" applyFont="1" applyBorder="1" applyAlignment="1">
      <alignment horizontal="justify" vertical="top" wrapText="1"/>
      <protection/>
    </xf>
    <xf numFmtId="0" fontId="13" fillId="0" borderId="10" xfId="51" applyFont="1" applyBorder="1" applyAlignment="1">
      <alignment horizontal="justify" vertical="justify" wrapText="1"/>
      <protection/>
    </xf>
    <xf numFmtId="49" fontId="13" fillId="0" borderId="10" xfId="51" applyNumberFormat="1" applyFont="1" applyBorder="1" applyAlignment="1">
      <alignment horizontal="left" wrapText="1"/>
      <protection/>
    </xf>
    <xf numFmtId="2" fontId="13" fillId="0" borderId="10" xfId="51" applyNumberFormat="1" applyFont="1" applyBorder="1" applyAlignment="1">
      <alignment wrapText="1"/>
      <protection/>
    </xf>
    <xf numFmtId="49" fontId="14" fillId="0" borderId="10" xfId="51" applyNumberFormat="1" applyFont="1" applyBorder="1" applyAlignment="1">
      <alignment horizontal="left" vertical="center" wrapText="1"/>
      <protection/>
    </xf>
    <xf numFmtId="0" fontId="14" fillId="0" borderId="10" xfId="51" applyFont="1" applyBorder="1" applyAlignment="1">
      <alignment wrapText="1"/>
      <protection/>
    </xf>
    <xf numFmtId="0" fontId="13" fillId="0" borderId="10" xfId="51" applyFont="1" applyBorder="1" applyAlignment="1">
      <alignment horizontal="right" wrapText="1"/>
      <protection/>
    </xf>
    <xf numFmtId="2" fontId="13" fillId="0" borderId="10" xfId="51" applyNumberFormat="1" applyFont="1" applyBorder="1" applyAlignment="1">
      <alignment horizontal="center" wrapText="1"/>
      <protection/>
    </xf>
    <xf numFmtId="0" fontId="13" fillId="0" borderId="10" xfId="51" applyFont="1" applyBorder="1" applyAlignment="1">
      <alignment horizontal="center" vertical="center" wrapText="1"/>
      <protection/>
    </xf>
    <xf numFmtId="2" fontId="13" fillId="0" borderId="10" xfId="51" applyNumberFormat="1" applyFont="1" applyBorder="1" applyAlignment="1">
      <alignment horizontal="right" vertical="center" wrapText="1"/>
      <protection/>
    </xf>
    <xf numFmtId="166" fontId="13" fillId="0" borderId="10" xfId="51" applyNumberFormat="1" applyFont="1" applyBorder="1" applyAlignment="1" applyProtection="1">
      <alignment horizontal="right" vertical="center" wrapText="1"/>
      <protection locked="0"/>
    </xf>
    <xf numFmtId="179" fontId="14" fillId="0" borderId="10" xfId="51" applyNumberFormat="1" applyFont="1" applyBorder="1" applyAlignment="1">
      <alignment horizontal="right" vertical="center" wrapText="1"/>
      <protection/>
    </xf>
    <xf numFmtId="2" fontId="13" fillId="0" borderId="10" xfId="51" applyNumberFormat="1" applyFont="1" applyBorder="1" applyAlignment="1">
      <alignment horizontal="left" vertical="top" wrapText="1"/>
      <protection/>
    </xf>
    <xf numFmtId="0" fontId="42" fillId="0" borderId="10" xfId="51" applyFont="1" applyBorder="1" applyAlignment="1">
      <alignment horizontal="center" wrapText="1"/>
      <protection/>
    </xf>
    <xf numFmtId="0" fontId="42" fillId="0" borderId="10" xfId="51" applyFont="1" applyBorder="1" applyAlignment="1">
      <alignment horizontal="left" wrapText="1"/>
      <protection/>
    </xf>
    <xf numFmtId="0" fontId="42" fillId="0" borderId="10" xfId="51" applyFont="1" applyBorder="1" applyAlignment="1" applyProtection="1">
      <alignment horizontal="left" wrapText="1"/>
      <protection locked="0"/>
    </xf>
    <xf numFmtId="0" fontId="13" fillId="0" borderId="10" xfId="0" applyFont="1" applyBorder="1" applyAlignment="1">
      <alignment/>
    </xf>
    <xf numFmtId="0" fontId="13" fillId="0" borderId="10" xfId="0" applyFont="1" applyBorder="1" applyAlignment="1" applyProtection="1">
      <alignment/>
      <protection locked="0"/>
    </xf>
    <xf numFmtId="0" fontId="13" fillId="0" borderId="10" xfId="51" applyFont="1" applyBorder="1" applyAlignment="1">
      <alignment horizontal="justify" wrapText="1"/>
      <protection/>
    </xf>
    <xf numFmtId="0" fontId="13" fillId="0" borderId="10" xfId="51" applyFont="1" applyBorder="1" applyAlignment="1">
      <alignment wrapText="1"/>
      <protection/>
    </xf>
    <xf numFmtId="0" fontId="14" fillId="0" borderId="10" xfId="51" applyFont="1" applyBorder="1">
      <alignment/>
      <protection/>
    </xf>
    <xf numFmtId="0" fontId="14" fillId="0" borderId="10" xfId="51" applyFont="1" applyBorder="1" applyAlignment="1">
      <alignment horizontal="right" vertical="top" wrapText="1"/>
      <protection/>
    </xf>
    <xf numFmtId="0" fontId="14" fillId="0" borderId="10" xfId="51" applyFont="1" applyBorder="1" applyAlignment="1">
      <alignment horizontal="left"/>
      <protection/>
    </xf>
    <xf numFmtId="0" fontId="13" fillId="0" borderId="10" xfId="51" applyFont="1" applyBorder="1" applyAlignment="1">
      <alignment horizontal="left" wrapText="1"/>
      <protection/>
    </xf>
    <xf numFmtId="0" fontId="109" fillId="0" borderId="10" xfId="0" applyFont="1" applyBorder="1" applyAlignment="1">
      <alignment/>
    </xf>
    <xf numFmtId="2" fontId="109" fillId="0" borderId="10" xfId="0" applyNumberFormat="1" applyFont="1" applyBorder="1" applyAlignment="1">
      <alignment/>
    </xf>
    <xf numFmtId="0" fontId="13" fillId="0" borderId="10" xfId="53" applyFont="1" applyBorder="1" applyAlignment="1">
      <alignment vertical="center"/>
      <protection/>
    </xf>
    <xf numFmtId="179" fontId="13" fillId="0" borderId="10" xfId="0" applyNumberFormat="1" applyFont="1" applyBorder="1" applyAlignment="1">
      <alignment/>
    </xf>
    <xf numFmtId="0" fontId="14" fillId="0" borderId="10" xfId="51" applyFont="1" applyBorder="1" applyAlignment="1">
      <alignment horizontal="right" vertical="center" wrapText="1"/>
      <protection/>
    </xf>
    <xf numFmtId="0" fontId="13" fillId="0" borderId="10" xfId="51" applyFont="1" applyBorder="1" applyAlignment="1">
      <alignment horizontal="right" vertical="center" wrapText="1"/>
      <protection/>
    </xf>
    <xf numFmtId="166" fontId="13" fillId="0" borderId="10" xfId="51" applyNumberFormat="1" applyFont="1" applyBorder="1" applyAlignment="1">
      <alignment horizontal="right" wrapText="1"/>
      <protection/>
    </xf>
    <xf numFmtId="0" fontId="14" fillId="0" borderId="10" xfId="51" applyFont="1" applyBorder="1" applyAlignment="1">
      <alignment horizontal="center" wrapText="1"/>
      <protection/>
    </xf>
    <xf numFmtId="0" fontId="42" fillId="0" borderId="10" xfId="51" applyFont="1" applyBorder="1">
      <alignment/>
      <protection/>
    </xf>
    <xf numFmtId="0" fontId="13" fillId="0" borderId="10" xfId="0" applyFont="1" applyBorder="1" applyAlignment="1">
      <alignment horizontal="center"/>
    </xf>
    <xf numFmtId="49" fontId="14" fillId="0" borderId="0" xfId="51" applyNumberFormat="1" applyFont="1" applyBorder="1" applyAlignment="1">
      <alignment horizontal="left" vertical="top" wrapText="1"/>
      <protection/>
    </xf>
    <xf numFmtId="0" fontId="13" fillId="0" borderId="0" xfId="51" applyFont="1" applyBorder="1" applyAlignment="1">
      <alignment horizontal="justify" vertical="top" wrapText="1"/>
      <protection/>
    </xf>
    <xf numFmtId="0" fontId="13" fillId="0" borderId="0" xfId="51" applyFont="1" applyBorder="1" applyAlignment="1">
      <alignment horizontal="right" wrapText="1"/>
      <protection/>
    </xf>
    <xf numFmtId="166" fontId="13" fillId="0" borderId="0" xfId="51" applyNumberFormat="1" applyFont="1" applyBorder="1" applyAlignment="1">
      <alignment horizontal="right" wrapText="1"/>
      <protection/>
    </xf>
    <xf numFmtId="49" fontId="14" fillId="0" borderId="0" xfId="51" applyNumberFormat="1" applyFont="1" applyBorder="1" applyAlignment="1">
      <alignment horizontal="left"/>
      <protection/>
    </xf>
    <xf numFmtId="0" fontId="14" fillId="0" borderId="0" xfId="51" applyFont="1" applyBorder="1">
      <alignment/>
      <protection/>
    </xf>
    <xf numFmtId="0" fontId="14" fillId="0" borderId="0" xfId="51" applyFont="1" applyBorder="1" applyAlignment="1">
      <alignment horizontal="center"/>
      <protection/>
    </xf>
    <xf numFmtId="0" fontId="14" fillId="0" borderId="0" xfId="51" applyFont="1" applyBorder="1" applyAlignment="1">
      <alignment horizontal="right"/>
      <protection/>
    </xf>
    <xf numFmtId="179" fontId="14" fillId="0" borderId="0" xfId="51" applyNumberFormat="1" applyFont="1" applyBorder="1">
      <alignment/>
      <protection/>
    </xf>
    <xf numFmtId="49" fontId="13" fillId="0" borderId="0" xfId="0" applyNumberFormat="1" applyFont="1" applyBorder="1" applyAlignment="1">
      <alignment horizontal="left"/>
    </xf>
    <xf numFmtId="0" fontId="13" fillId="0" borderId="0" xfId="0" applyFont="1" applyBorder="1" applyAlignment="1">
      <alignment/>
    </xf>
    <xf numFmtId="0" fontId="13" fillId="0" borderId="0" xfId="0" applyFont="1" applyBorder="1" applyAlignment="1">
      <alignment horizontal="center"/>
    </xf>
    <xf numFmtId="49" fontId="77" fillId="0" borderId="0" xfId="51" applyNumberFormat="1" applyFont="1" applyBorder="1" applyAlignment="1">
      <alignment horizontal="left" wrapText="1"/>
      <protection/>
    </xf>
    <xf numFmtId="0" fontId="77" fillId="0" borderId="0" xfId="51" applyFont="1" applyBorder="1" applyAlignment="1">
      <alignment horizontal="left"/>
      <protection/>
    </xf>
    <xf numFmtId="0" fontId="78" fillId="0" borderId="0" xfId="51" applyFont="1" applyBorder="1" applyAlignment="1">
      <alignment horizontal="center"/>
      <protection/>
    </xf>
    <xf numFmtId="0" fontId="78" fillId="0" borderId="0" xfId="51" applyFont="1" applyBorder="1" applyAlignment="1">
      <alignment horizontal="right"/>
      <protection/>
    </xf>
    <xf numFmtId="166" fontId="78" fillId="0" borderId="0" xfId="51" applyNumberFormat="1" applyFont="1" applyBorder="1" applyAlignment="1">
      <alignment horizontal="right" wrapText="1"/>
      <protection/>
    </xf>
    <xf numFmtId="179" fontId="77" fillId="0" borderId="0" xfId="51" applyNumberFormat="1" applyFont="1" applyBorder="1" applyAlignment="1">
      <alignment horizontal="right" wrapText="1"/>
      <protection/>
    </xf>
    <xf numFmtId="4" fontId="94" fillId="0" borderId="27" xfId="0" applyNumberFormat="1" applyFont="1" applyBorder="1" applyAlignment="1">
      <alignment/>
    </xf>
  </cellXfs>
  <cellStyles count="6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10" xfId="50"/>
    <cellStyle name="Normal 2" xfId="51"/>
    <cellStyle name="Normal 2 2" xfId="52"/>
    <cellStyle name="Normal 3 2" xfId="53"/>
    <cellStyle name="Normal_Sheet1" xfId="54"/>
    <cellStyle name="Normal_TROSKOVNIK_karlovacka_10_5_HC_Bc" xfId="55"/>
    <cellStyle name="Normalno 2" xfId="56"/>
    <cellStyle name="Normalno 3" xfId="57"/>
    <cellStyle name="Normalno 4" xfId="58"/>
    <cellStyle name="Normalno 5" xfId="59"/>
    <cellStyle name="Normalno 6" xfId="60"/>
    <cellStyle name="Normalno 7" xfId="61"/>
    <cellStyle name="Percent 2" xfId="62"/>
    <cellStyle name="Percent" xfId="63"/>
    <cellStyle name="Povezana ćelija" xfId="64"/>
    <cellStyle name="Provjera ćelije" xfId="65"/>
    <cellStyle name="Tekst objašnjenja" xfId="66"/>
    <cellStyle name="Tekst upozorenja" xfId="67"/>
    <cellStyle name="Ukupni zbroj" xfId="68"/>
    <cellStyle name="Unos" xfId="69"/>
    <cellStyle name="Currency" xfId="70"/>
    <cellStyle name="Currency [0]" xfId="71"/>
    <cellStyle name="Comma" xfId="72"/>
    <cellStyle name="Comma [0]" xfId="73"/>
    <cellStyle name="Zarez 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 Id="rId3" Type="http://schemas.openxmlformats.org/officeDocument/2006/relationships/image" Target="../media/image1.wmf" /><Relationship Id="rId4"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1857375</xdr:colOff>
      <xdr:row>0</xdr:row>
      <xdr:rowOff>428625</xdr:rowOff>
    </xdr:to>
    <xdr:pic>
      <xdr:nvPicPr>
        <xdr:cNvPr id="1" name="Picture 8" descr="LOGO_HIDRIC"/>
        <xdr:cNvPicPr preferRelativeResize="1">
          <a:picLocks noChangeAspect="1"/>
        </xdr:cNvPicPr>
      </xdr:nvPicPr>
      <xdr:blipFill>
        <a:blip r:embed="rId1"/>
        <a:srcRect r="8580"/>
        <a:stretch>
          <a:fillRect/>
        </a:stretch>
      </xdr:blipFill>
      <xdr:spPr>
        <a:xfrm>
          <a:off x="28575" y="0"/>
          <a:ext cx="2286000"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1676400</xdr:colOff>
      <xdr:row>0</xdr:row>
      <xdr:rowOff>390525</xdr:rowOff>
    </xdr:to>
    <xdr:pic>
      <xdr:nvPicPr>
        <xdr:cNvPr id="1" name="Picture 8" descr="LOGO_HIDRIC"/>
        <xdr:cNvPicPr preferRelativeResize="1">
          <a:picLocks noChangeAspect="1"/>
        </xdr:cNvPicPr>
      </xdr:nvPicPr>
      <xdr:blipFill>
        <a:blip r:embed="rId1"/>
        <a:srcRect r="8580"/>
        <a:stretch>
          <a:fillRect/>
        </a:stretch>
      </xdr:blipFill>
      <xdr:spPr>
        <a:xfrm>
          <a:off x="0" y="0"/>
          <a:ext cx="207645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1676400</xdr:colOff>
      <xdr:row>0</xdr:row>
      <xdr:rowOff>390525</xdr:rowOff>
    </xdr:to>
    <xdr:pic>
      <xdr:nvPicPr>
        <xdr:cNvPr id="1" name="Picture 8" descr="LOGO_HIDRIC"/>
        <xdr:cNvPicPr preferRelativeResize="1">
          <a:picLocks noChangeAspect="1"/>
        </xdr:cNvPicPr>
      </xdr:nvPicPr>
      <xdr:blipFill>
        <a:blip r:embed="rId1"/>
        <a:srcRect r="8580"/>
        <a:stretch>
          <a:fillRect/>
        </a:stretch>
      </xdr:blipFill>
      <xdr:spPr>
        <a:xfrm>
          <a:off x="0" y="0"/>
          <a:ext cx="2076450" cy="390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1885950</xdr:colOff>
      <xdr:row>0</xdr:row>
      <xdr:rowOff>409575</xdr:rowOff>
    </xdr:to>
    <xdr:pic>
      <xdr:nvPicPr>
        <xdr:cNvPr id="1" name="Picture 2" descr="LOGO_HIDRIC"/>
        <xdr:cNvPicPr preferRelativeResize="1">
          <a:picLocks noChangeAspect="1"/>
        </xdr:cNvPicPr>
      </xdr:nvPicPr>
      <xdr:blipFill>
        <a:blip r:embed="rId1"/>
        <a:srcRect r="8580"/>
        <a:stretch>
          <a:fillRect/>
        </a:stretch>
      </xdr:blipFill>
      <xdr:spPr>
        <a:xfrm>
          <a:off x="0" y="0"/>
          <a:ext cx="21717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1857375</xdr:colOff>
      <xdr:row>0</xdr:row>
      <xdr:rowOff>428625</xdr:rowOff>
    </xdr:to>
    <xdr:pic>
      <xdr:nvPicPr>
        <xdr:cNvPr id="1" name="Picture 8" descr="LOGO_HIDRIC"/>
        <xdr:cNvPicPr preferRelativeResize="1">
          <a:picLocks noChangeAspect="1"/>
        </xdr:cNvPicPr>
      </xdr:nvPicPr>
      <xdr:blipFill>
        <a:blip r:embed="rId1"/>
        <a:srcRect r="8580"/>
        <a:stretch>
          <a:fillRect/>
        </a:stretch>
      </xdr:blipFill>
      <xdr:spPr>
        <a:xfrm>
          <a:off x="28575" y="0"/>
          <a:ext cx="228600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1876425</xdr:colOff>
      <xdr:row>0</xdr:row>
      <xdr:rowOff>428625</xdr:rowOff>
    </xdr:to>
    <xdr:pic>
      <xdr:nvPicPr>
        <xdr:cNvPr id="1" name="Picture 8" descr="LOGO_HIDRIC"/>
        <xdr:cNvPicPr preferRelativeResize="1">
          <a:picLocks noChangeAspect="1"/>
        </xdr:cNvPicPr>
      </xdr:nvPicPr>
      <xdr:blipFill>
        <a:blip r:embed="rId1"/>
        <a:srcRect r="8580"/>
        <a:stretch>
          <a:fillRect/>
        </a:stretch>
      </xdr:blipFill>
      <xdr:spPr>
        <a:xfrm>
          <a:off x="38100" y="0"/>
          <a:ext cx="228600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1876425</xdr:colOff>
      <xdr:row>0</xdr:row>
      <xdr:rowOff>428625</xdr:rowOff>
    </xdr:to>
    <xdr:pic>
      <xdr:nvPicPr>
        <xdr:cNvPr id="1" name="Picture 8" descr="LOGO_HIDRIC"/>
        <xdr:cNvPicPr preferRelativeResize="1">
          <a:picLocks noChangeAspect="1"/>
        </xdr:cNvPicPr>
      </xdr:nvPicPr>
      <xdr:blipFill>
        <a:blip r:embed="rId1"/>
        <a:srcRect r="8580"/>
        <a:stretch>
          <a:fillRect/>
        </a:stretch>
      </xdr:blipFill>
      <xdr:spPr>
        <a:xfrm>
          <a:off x="38100" y="0"/>
          <a:ext cx="2286000"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1876425</xdr:colOff>
      <xdr:row>0</xdr:row>
      <xdr:rowOff>428625</xdr:rowOff>
    </xdr:to>
    <xdr:pic>
      <xdr:nvPicPr>
        <xdr:cNvPr id="1" name="Picture 8" descr="LOGO_HIDRIC"/>
        <xdr:cNvPicPr preferRelativeResize="1">
          <a:picLocks noChangeAspect="1"/>
        </xdr:cNvPicPr>
      </xdr:nvPicPr>
      <xdr:blipFill>
        <a:blip r:embed="rId1"/>
        <a:srcRect r="8580"/>
        <a:stretch>
          <a:fillRect/>
        </a:stretch>
      </xdr:blipFill>
      <xdr:spPr>
        <a:xfrm>
          <a:off x="38100" y="0"/>
          <a:ext cx="2286000"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1838325</xdr:colOff>
      <xdr:row>1</xdr:row>
      <xdr:rowOff>0</xdr:rowOff>
    </xdr:to>
    <xdr:pic>
      <xdr:nvPicPr>
        <xdr:cNvPr id="1" name="Slika 1"/>
        <xdr:cNvPicPr preferRelativeResize="1">
          <a:picLocks noChangeAspect="1"/>
        </xdr:cNvPicPr>
      </xdr:nvPicPr>
      <xdr:blipFill>
        <a:blip r:embed="rId1"/>
        <a:stretch>
          <a:fillRect/>
        </a:stretch>
      </xdr:blipFill>
      <xdr:spPr>
        <a:xfrm>
          <a:off x="0" y="0"/>
          <a:ext cx="2286000"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1876425</xdr:colOff>
      <xdr:row>0</xdr:row>
      <xdr:rowOff>428625</xdr:rowOff>
    </xdr:to>
    <xdr:pic>
      <xdr:nvPicPr>
        <xdr:cNvPr id="1" name="Picture 8" descr="LOGO_HIDRIC"/>
        <xdr:cNvPicPr preferRelativeResize="1">
          <a:picLocks noChangeAspect="1"/>
        </xdr:cNvPicPr>
      </xdr:nvPicPr>
      <xdr:blipFill>
        <a:blip r:embed="rId1"/>
        <a:srcRect r="8580"/>
        <a:stretch>
          <a:fillRect/>
        </a:stretch>
      </xdr:blipFill>
      <xdr:spPr>
        <a:xfrm>
          <a:off x="38100" y="0"/>
          <a:ext cx="2286000"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1876425</xdr:colOff>
      <xdr:row>0</xdr:row>
      <xdr:rowOff>428625</xdr:rowOff>
    </xdr:to>
    <xdr:pic>
      <xdr:nvPicPr>
        <xdr:cNvPr id="1" name="Picture 8" descr="LOGO_HIDRIC"/>
        <xdr:cNvPicPr preferRelativeResize="1">
          <a:picLocks noChangeAspect="1"/>
        </xdr:cNvPicPr>
      </xdr:nvPicPr>
      <xdr:blipFill>
        <a:blip r:embed="rId1"/>
        <a:srcRect r="8580"/>
        <a:stretch>
          <a:fillRect/>
        </a:stretch>
      </xdr:blipFill>
      <xdr:spPr>
        <a:xfrm>
          <a:off x="38100" y="0"/>
          <a:ext cx="2286000" cy="428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1876425</xdr:colOff>
      <xdr:row>0</xdr:row>
      <xdr:rowOff>428625</xdr:rowOff>
    </xdr:to>
    <xdr:pic>
      <xdr:nvPicPr>
        <xdr:cNvPr id="1" name="Picture 8" descr="LOGO_HIDRIC"/>
        <xdr:cNvPicPr preferRelativeResize="1">
          <a:picLocks noChangeAspect="1"/>
        </xdr:cNvPicPr>
      </xdr:nvPicPr>
      <xdr:blipFill>
        <a:blip r:embed="rId1"/>
        <a:srcRect r="8580"/>
        <a:stretch>
          <a:fillRect/>
        </a:stretch>
      </xdr:blipFill>
      <xdr:spPr>
        <a:xfrm>
          <a:off x="38100" y="0"/>
          <a:ext cx="22860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oleObject" Target="../embeddings/oleObject_14_1.bin" /><Relationship Id="rId3" Type="http://schemas.openxmlformats.org/officeDocument/2006/relationships/oleObject" Target="../embeddings/oleObject_14_2.bin" /><Relationship Id="rId4" Type="http://schemas.openxmlformats.org/officeDocument/2006/relationships/oleObject" Target="../embeddings/oleObject_14_3.bin" /><Relationship Id="rId5" Type="http://schemas.openxmlformats.org/officeDocument/2006/relationships/vmlDrawing" Target="../drawings/vmlDrawing1.vml" /><Relationship Id="rId6" Type="http://schemas.openxmlformats.org/officeDocument/2006/relationships/drawing" Target="../drawings/drawing12.xml" /><Relationship Id="rId7"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1:K41"/>
  <sheetViews>
    <sheetView view="pageBreakPreview" zoomScaleSheetLayoutView="100" workbookViewId="0" topLeftCell="A13">
      <selection activeCell="B5" sqref="B5:B11"/>
    </sheetView>
  </sheetViews>
  <sheetFormatPr defaultColWidth="9.140625" defaultRowHeight="12.75"/>
  <cols>
    <col min="1" max="1" width="6.8515625" style="19" customWidth="1"/>
    <col min="2" max="2" width="51.00390625" style="19" customWidth="1"/>
    <col min="3" max="3" width="8.7109375" style="26" customWidth="1"/>
    <col min="4" max="4" width="8.421875" style="26" customWidth="1"/>
    <col min="5" max="5" width="13.7109375" style="23" customWidth="1"/>
    <col min="6" max="6" width="13.140625" style="722" customWidth="1"/>
    <col min="7" max="16384" width="9.140625" style="19" customWidth="1"/>
  </cols>
  <sheetData>
    <row r="1" spans="2:6" s="18" customFormat="1" ht="37.5" customHeight="1">
      <c r="B1" s="29"/>
      <c r="C1" s="30"/>
      <c r="D1" s="31"/>
      <c r="E1" s="32" t="s">
        <v>18</v>
      </c>
      <c r="F1" s="1697" t="s">
        <v>17</v>
      </c>
    </row>
    <row r="2" spans="2:6" s="18" customFormat="1" ht="13.5" customHeight="1">
      <c r="B2" s="29"/>
      <c r="C2" s="30"/>
      <c r="D2" s="31"/>
      <c r="E2" s="33"/>
      <c r="F2" s="1697"/>
    </row>
    <row r="3" spans="1:6" ht="25.5">
      <c r="A3" s="14" t="s">
        <v>0</v>
      </c>
      <c r="B3" s="1" t="s">
        <v>1</v>
      </c>
      <c r="C3" s="1" t="s">
        <v>2</v>
      </c>
      <c r="D3" s="12" t="s">
        <v>3</v>
      </c>
      <c r="E3" s="13" t="s">
        <v>4</v>
      </c>
      <c r="F3" s="1553" t="s">
        <v>5</v>
      </c>
    </row>
    <row r="4" spans="1:6" ht="12.75">
      <c r="A4" s="15"/>
      <c r="B4" s="16"/>
      <c r="C4" s="16"/>
      <c r="D4" s="17"/>
      <c r="E4" s="20"/>
      <c r="F4" s="1699"/>
    </row>
    <row r="5" spans="1:11" s="1928" customFormat="1" ht="22.5" customHeight="1">
      <c r="A5" s="1923"/>
      <c r="B5" s="2234" t="s">
        <v>1558</v>
      </c>
      <c r="C5" s="1924"/>
      <c r="D5" s="1925"/>
      <c r="E5" s="1925"/>
      <c r="F5" s="1926"/>
      <c r="G5" s="1927"/>
      <c r="H5" s="1927"/>
      <c r="I5" s="1927"/>
      <c r="J5" s="1927"/>
      <c r="K5" s="1927"/>
    </row>
    <row r="6" s="1929" customFormat="1" ht="20.25" customHeight="1">
      <c r="B6" s="2235" t="s">
        <v>1559</v>
      </c>
    </row>
    <row r="7" s="1929" customFormat="1" ht="52.5" customHeight="1">
      <c r="B7" s="2235" t="s">
        <v>1560</v>
      </c>
    </row>
    <row r="8" s="1929" customFormat="1" ht="52.5" customHeight="1">
      <c r="B8" s="2235" t="s">
        <v>1561</v>
      </c>
    </row>
    <row r="9" s="1929" customFormat="1" ht="25.5" customHeight="1">
      <c r="B9" s="2235" t="s">
        <v>1562</v>
      </c>
    </row>
    <row r="10" s="1929" customFormat="1" ht="29.25" customHeight="1">
      <c r="B10" s="2235" t="s">
        <v>1563</v>
      </c>
    </row>
    <row r="11" s="1929" customFormat="1" ht="28.5" customHeight="1">
      <c r="B11" s="2235" t="s">
        <v>1564</v>
      </c>
    </row>
    <row r="12" spans="1:6" ht="15">
      <c r="A12" s="4"/>
      <c r="B12" s="5"/>
      <c r="C12" s="7"/>
      <c r="D12" s="8"/>
      <c r="E12" s="28"/>
      <c r="F12" s="1700"/>
    </row>
    <row r="13" spans="1:4" ht="15.75">
      <c r="A13" s="10" t="s">
        <v>6</v>
      </c>
      <c r="B13" s="11" t="s">
        <v>12</v>
      </c>
      <c r="C13" s="9"/>
      <c r="D13" s="6"/>
    </row>
    <row r="14" spans="1:4" ht="15.75">
      <c r="A14" s="10"/>
      <c r="B14" s="11"/>
      <c r="C14" s="9"/>
      <c r="D14" s="6"/>
    </row>
    <row r="15" spans="1:6" ht="25.5">
      <c r="A15" s="2" t="s">
        <v>6</v>
      </c>
      <c r="B15" s="3" t="s">
        <v>16</v>
      </c>
      <c r="C15" s="9"/>
      <c r="D15" s="6"/>
      <c r="E15" s="19"/>
      <c r="F15" s="1698"/>
    </row>
    <row r="16" spans="1:6" ht="14.25">
      <c r="A16" s="2"/>
      <c r="B16" s="35"/>
      <c r="C16" s="9"/>
      <c r="D16" s="6"/>
      <c r="E16" s="19"/>
      <c r="F16" s="1698"/>
    </row>
    <row r="17" spans="1:6" ht="34.5" customHeight="1">
      <c r="A17" s="2"/>
      <c r="B17" s="3" t="s">
        <v>9</v>
      </c>
      <c r="C17" s="9" t="s">
        <v>13</v>
      </c>
      <c r="D17" s="6">
        <v>1</v>
      </c>
      <c r="E17" s="19"/>
      <c r="F17" s="1698">
        <f>D17*E17</f>
        <v>0</v>
      </c>
    </row>
    <row r="18" spans="1:6" ht="12.75">
      <c r="A18" s="2"/>
      <c r="C18" s="19"/>
      <c r="D18" s="19"/>
      <c r="F18" s="1698"/>
    </row>
    <row r="19" spans="1:4" ht="114.75">
      <c r="A19" s="1921" t="s">
        <v>7</v>
      </c>
      <c r="B19" s="1922" t="s">
        <v>20</v>
      </c>
      <c r="C19" s="9"/>
      <c r="D19" s="6"/>
    </row>
    <row r="20" spans="1:4" ht="12.75">
      <c r="A20" s="2"/>
      <c r="B20" s="3"/>
      <c r="C20" s="9"/>
      <c r="D20" s="6"/>
    </row>
    <row r="21" spans="1:6" ht="12.75">
      <c r="A21" s="2"/>
      <c r="B21" s="3" t="s">
        <v>21</v>
      </c>
      <c r="C21" s="9" t="s">
        <v>13</v>
      </c>
      <c r="D21" s="6">
        <v>1</v>
      </c>
      <c r="F21" s="1698">
        <f>D21*E21</f>
        <v>0</v>
      </c>
    </row>
    <row r="22" spans="1:6" ht="12.75">
      <c r="A22" s="24"/>
      <c r="B22" s="25"/>
      <c r="C22" s="21"/>
      <c r="D22" s="22"/>
      <c r="F22" s="1701"/>
    </row>
    <row r="23" spans="1:4" ht="38.25">
      <c r="A23" s="2" t="s">
        <v>8</v>
      </c>
      <c r="B23" s="3" t="s">
        <v>14</v>
      </c>
      <c r="C23" s="9"/>
      <c r="D23" s="6"/>
    </row>
    <row r="24" spans="1:4" ht="12.75">
      <c r="A24" s="2"/>
      <c r="B24" s="3"/>
      <c r="C24" s="9"/>
      <c r="D24" s="6"/>
    </row>
    <row r="25" spans="1:6" ht="12.75">
      <c r="A25" s="2"/>
      <c r="B25" s="3" t="s">
        <v>11</v>
      </c>
      <c r="C25" s="9" t="s">
        <v>13</v>
      </c>
      <c r="D25" s="6">
        <v>1</v>
      </c>
      <c r="F25" s="1698">
        <f>D25*E25</f>
        <v>0</v>
      </c>
    </row>
    <row r="26" spans="1:4" ht="12.75">
      <c r="A26" s="24"/>
      <c r="B26" s="25"/>
      <c r="C26" s="21"/>
      <c r="D26" s="22"/>
    </row>
    <row r="27" spans="1:6" ht="76.5">
      <c r="A27" s="2" t="s">
        <v>10</v>
      </c>
      <c r="B27" s="3" t="s">
        <v>15</v>
      </c>
      <c r="E27" s="27"/>
      <c r="F27" s="1702"/>
    </row>
    <row r="28" spans="1:6" ht="12.75">
      <c r="A28" s="2"/>
      <c r="B28" s="3"/>
      <c r="E28" s="27"/>
      <c r="F28" s="1702"/>
    </row>
    <row r="29" spans="2:6" ht="12.75">
      <c r="B29" s="3" t="s">
        <v>9</v>
      </c>
      <c r="C29" s="9" t="s">
        <v>13</v>
      </c>
      <c r="D29" s="6">
        <v>1</v>
      </c>
      <c r="E29" s="27"/>
      <c r="F29" s="1702">
        <f>D29*E29</f>
        <v>0</v>
      </c>
    </row>
    <row r="30" spans="2:6" ht="12.75">
      <c r="B30" s="3"/>
      <c r="C30" s="9"/>
      <c r="D30" s="6"/>
      <c r="E30" s="27"/>
      <c r="F30" s="1702"/>
    </row>
    <row r="31" spans="1:6" s="42" customFormat="1" ht="24" customHeight="1">
      <c r="A31" s="37"/>
      <c r="B31" s="38" t="s">
        <v>19</v>
      </c>
      <c r="C31" s="39"/>
      <c r="D31" s="40"/>
      <c r="E31" s="41"/>
      <c r="F31" s="1703">
        <f>F17+F21+F25+F29</f>
        <v>0</v>
      </c>
    </row>
    <row r="32" spans="1:6" ht="12.75">
      <c r="A32" s="2"/>
      <c r="B32" s="36"/>
      <c r="C32" s="43"/>
      <c r="D32" s="44"/>
      <c r="E32" s="45"/>
      <c r="F32" s="1704"/>
    </row>
    <row r="33" spans="1:6" s="47" customFormat="1" ht="12.75">
      <c r="A33" s="46"/>
      <c r="B33" s="36"/>
      <c r="C33" s="43"/>
      <c r="D33" s="44"/>
      <c r="E33" s="45"/>
      <c r="F33" s="1704"/>
    </row>
    <row r="34" spans="1:6" s="47" customFormat="1" ht="12.75">
      <c r="A34" s="46"/>
      <c r="B34" s="36"/>
      <c r="C34" s="43"/>
      <c r="D34" s="44"/>
      <c r="E34" s="45"/>
      <c r="F34" s="1704"/>
    </row>
    <row r="35" spans="1:6" s="47" customFormat="1" ht="12.75">
      <c r="A35" s="46"/>
      <c r="B35" s="36"/>
      <c r="C35" s="43"/>
      <c r="D35" s="44"/>
      <c r="E35" s="45"/>
      <c r="F35" s="1704"/>
    </row>
    <row r="36" spans="1:6" s="47" customFormat="1" ht="12.75">
      <c r="A36" s="46"/>
      <c r="B36" s="36"/>
      <c r="C36" s="43"/>
      <c r="D36" s="44"/>
      <c r="E36" s="45"/>
      <c r="F36" s="1704"/>
    </row>
    <row r="37" spans="1:6" s="47" customFormat="1" ht="12.75">
      <c r="A37" s="46"/>
      <c r="B37" s="36"/>
      <c r="C37" s="43"/>
      <c r="D37" s="44"/>
      <c r="E37" s="45"/>
      <c r="F37" s="1704"/>
    </row>
    <row r="38" spans="1:6" s="47" customFormat="1" ht="12.75">
      <c r="A38" s="46"/>
      <c r="B38" s="36"/>
      <c r="C38" s="43"/>
      <c r="D38" s="44"/>
      <c r="E38" s="45"/>
      <c r="F38" s="1704"/>
    </row>
    <row r="39" spans="1:6" s="47" customFormat="1" ht="12.75">
      <c r="A39" s="46"/>
      <c r="B39" s="36"/>
      <c r="C39" s="43"/>
      <c r="D39" s="44"/>
      <c r="E39" s="45"/>
      <c r="F39" s="1704"/>
    </row>
    <row r="40" spans="1:7" ht="12.75">
      <c r="A40" s="2"/>
      <c r="B40" s="36"/>
      <c r="C40" s="43"/>
      <c r="D40" s="44"/>
      <c r="E40" s="45"/>
      <c r="F40" s="1704"/>
      <c r="G40" s="47"/>
    </row>
    <row r="41" spans="3:7" ht="12.75">
      <c r="C41" s="48"/>
      <c r="D41" s="48"/>
      <c r="E41" s="49"/>
      <c r="F41" s="755"/>
      <c r="G41" s="47"/>
    </row>
  </sheetData>
  <sheetProtection/>
  <printOptions/>
  <pageMargins left="0.7480314960629921" right="0.1968503937007874" top="0.31496062992125984" bottom="0.984251968503937" header="0.5118110236220472" footer="0.5118110236220472"/>
  <pageSetup firstPageNumber="1" useFirstPageNumber="1" horizontalDpi="600" verticalDpi="600" orientation="portrait" paperSize="9" scale="99" r:id="rId2"/>
  <headerFooter alignWithMargins="0">
    <oddHeader xml:space="preserve">&amp;C
 </oddHeader>
    <oddFooter>&amp;L&amp;8REKONSTRUKCIJA - Vodoopskrbni sustav Grada Paga -
- Vodoopskrbni cjevovod VS "Pag" - VS "Babelina Draga"&amp;C&amp;8Revizija:
0&amp;R&amp;8List: &amp;P</oddFooter>
  </headerFooter>
  <drawing r:id="rId1"/>
</worksheet>
</file>

<file path=xl/worksheets/sheet10.xml><?xml version="1.0" encoding="utf-8"?>
<worksheet xmlns="http://schemas.openxmlformats.org/spreadsheetml/2006/main" xmlns:r="http://schemas.openxmlformats.org/officeDocument/2006/relationships">
  <sheetPr>
    <tabColor theme="4"/>
  </sheetPr>
  <dimension ref="A1:F76"/>
  <sheetViews>
    <sheetView view="pageBreakPreview" zoomScale="150" zoomScaleSheetLayoutView="150" workbookViewId="0" topLeftCell="A52">
      <selection activeCell="F73" sqref="F73"/>
    </sheetView>
  </sheetViews>
  <sheetFormatPr defaultColWidth="9.140625" defaultRowHeight="12.75"/>
  <cols>
    <col min="1" max="1" width="6.00390625" style="18" customWidth="1"/>
    <col min="2" max="2" width="45.7109375" style="18" customWidth="1"/>
    <col min="3" max="3" width="8.7109375" style="1512" customWidth="1"/>
    <col min="4" max="4" width="8.8515625" style="1511" customWidth="1"/>
    <col min="5" max="5" width="14.28125" style="1510" customWidth="1"/>
    <col min="6" max="6" width="13.57421875" style="1909" customWidth="1"/>
    <col min="7" max="16384" width="9.140625" style="18" customWidth="1"/>
  </cols>
  <sheetData>
    <row r="1" spans="1:6" ht="38.25" customHeight="1">
      <c r="A1" s="1561"/>
      <c r="B1" s="1560"/>
      <c r="C1" s="1559"/>
      <c r="D1" s="31"/>
      <c r="E1" s="33" t="s">
        <v>18</v>
      </c>
      <c r="F1" s="1905" t="s">
        <v>1556</v>
      </c>
    </row>
    <row r="2" spans="3:6" ht="12.75">
      <c r="C2" s="1558"/>
      <c r="D2" s="1557"/>
      <c r="E2" s="1556"/>
      <c r="F2" s="1906"/>
    </row>
    <row r="3" spans="1:6" ht="25.5">
      <c r="A3" s="1555" t="s">
        <v>0</v>
      </c>
      <c r="B3" s="1554" t="s">
        <v>1</v>
      </c>
      <c r="C3" s="1554" t="s">
        <v>2</v>
      </c>
      <c r="D3" s="1553" t="s">
        <v>3</v>
      </c>
      <c r="E3" s="34" t="s">
        <v>4</v>
      </c>
      <c r="F3" s="1907" t="s">
        <v>5</v>
      </c>
    </row>
    <row r="4" spans="1:6" ht="12.75">
      <c r="A4" s="1552"/>
      <c r="B4" s="1551"/>
      <c r="C4" s="1550"/>
      <c r="D4" s="1549"/>
      <c r="E4" s="1548"/>
      <c r="F4" s="1908"/>
    </row>
    <row r="5" spans="1:4" ht="12.75">
      <c r="A5" s="878" t="s">
        <v>496</v>
      </c>
      <c r="B5" s="1547" t="s">
        <v>1230</v>
      </c>
      <c r="C5" s="736"/>
      <c r="D5" s="722"/>
    </row>
    <row r="6" spans="1:4" ht="12.75">
      <c r="A6" s="878"/>
      <c r="B6" s="791"/>
      <c r="C6" s="736"/>
      <c r="D6" s="722"/>
    </row>
    <row r="7" spans="1:4" ht="12.75">
      <c r="A7" s="746" t="s">
        <v>6</v>
      </c>
      <c r="B7" s="791" t="s">
        <v>1229</v>
      </c>
      <c r="C7" s="736"/>
      <c r="D7" s="722"/>
    </row>
    <row r="8" spans="1:6" ht="12.75">
      <c r="A8" s="878"/>
      <c r="B8" s="791" t="s">
        <v>393</v>
      </c>
      <c r="C8" s="736" t="s">
        <v>287</v>
      </c>
      <c r="D8" s="722">
        <v>385</v>
      </c>
      <c r="F8" s="1909">
        <f>D8*E8</f>
        <v>0</v>
      </c>
    </row>
    <row r="9" spans="1:6" ht="12.75">
      <c r="A9" s="53"/>
      <c r="B9" s="1544"/>
      <c r="C9" s="1546"/>
      <c r="D9" s="1545"/>
      <c r="E9" s="793"/>
      <c r="F9" s="1910"/>
    </row>
    <row r="10" spans="1:6" ht="12.75">
      <c r="A10" s="53"/>
      <c r="B10" s="1544"/>
      <c r="C10" s="9"/>
      <c r="D10" s="6"/>
      <c r="E10" s="793"/>
      <c r="F10" s="1910"/>
    </row>
    <row r="11" spans="1:6" s="804" customFormat="1" ht="25.5">
      <c r="A11" s="723" t="s">
        <v>7</v>
      </c>
      <c r="B11" s="1543" t="s">
        <v>1228</v>
      </c>
      <c r="C11" s="792"/>
      <c r="D11" s="860"/>
      <c r="E11" s="64"/>
      <c r="F11" s="1806"/>
    </row>
    <row r="12" spans="1:6" s="804" customFormat="1" ht="38.25">
      <c r="A12" s="723"/>
      <c r="B12" s="794" t="s">
        <v>464</v>
      </c>
      <c r="C12" s="792"/>
      <c r="D12" s="860"/>
      <c r="E12" s="64"/>
      <c r="F12" s="1806"/>
    </row>
    <row r="13" spans="1:6" s="804" customFormat="1" ht="25.5">
      <c r="A13" s="723"/>
      <c r="B13" s="794" t="s">
        <v>466</v>
      </c>
      <c r="C13" s="792"/>
      <c r="D13" s="860"/>
      <c r="E13" s="64"/>
      <c r="F13" s="1806"/>
    </row>
    <row r="14" spans="1:6" s="804" customFormat="1" ht="14.25">
      <c r="A14" s="723"/>
      <c r="B14" s="794" t="s">
        <v>462</v>
      </c>
      <c r="C14" s="792" t="s">
        <v>431</v>
      </c>
      <c r="D14" s="860">
        <v>174</v>
      </c>
      <c r="E14" s="64"/>
      <c r="F14" s="1806">
        <f>D14*E14</f>
        <v>0</v>
      </c>
    </row>
    <row r="15" spans="1:6" s="804" customFormat="1" ht="12.75">
      <c r="A15" s="723"/>
      <c r="B15" s="794"/>
      <c r="C15" s="792"/>
      <c r="D15" s="860"/>
      <c r="E15" s="64"/>
      <c r="F15" s="1807"/>
    </row>
    <row r="16" spans="1:6" s="804" customFormat="1" ht="12.75">
      <c r="A16" s="723"/>
      <c r="B16" s="794"/>
      <c r="C16" s="792"/>
      <c r="D16" s="860"/>
      <c r="E16" s="64"/>
      <c r="F16" s="1807"/>
    </row>
    <row r="17" spans="1:6" s="804" customFormat="1" ht="51">
      <c r="A17" s="58" t="s">
        <v>8</v>
      </c>
      <c r="B17" s="794" t="s">
        <v>1227</v>
      </c>
      <c r="C17" s="792"/>
      <c r="D17" s="860"/>
      <c r="E17" s="64"/>
      <c r="F17" s="1807"/>
    </row>
    <row r="18" spans="1:6" s="804" customFormat="1" ht="12.75">
      <c r="A18" s="58"/>
      <c r="B18" s="794"/>
      <c r="C18" s="792"/>
      <c r="D18" s="860"/>
      <c r="E18" s="64"/>
      <c r="F18" s="1807"/>
    </row>
    <row r="19" spans="1:6" s="804" customFormat="1" ht="25.5">
      <c r="A19" s="58"/>
      <c r="B19" s="794" t="s">
        <v>1226</v>
      </c>
      <c r="C19" s="792" t="s">
        <v>13</v>
      </c>
      <c r="D19" s="860">
        <v>1</v>
      </c>
      <c r="E19" s="64"/>
      <c r="F19" s="1807">
        <f>D19*E19</f>
        <v>0</v>
      </c>
    </row>
    <row r="20" spans="1:6" s="804" customFormat="1" ht="12.75">
      <c r="A20" s="58"/>
      <c r="B20" s="794"/>
      <c r="C20" s="792"/>
      <c r="D20" s="860"/>
      <c r="E20" s="64"/>
      <c r="F20" s="1807"/>
    </row>
    <row r="21" spans="1:6" s="804" customFormat="1" ht="12.75">
      <c r="A21" s="58"/>
      <c r="B21" s="794"/>
      <c r="C21" s="792"/>
      <c r="D21" s="860"/>
      <c r="E21" s="64"/>
      <c r="F21" s="1807"/>
    </row>
    <row r="22" spans="1:6" s="804" customFormat="1" ht="51">
      <c r="A22" s="58" t="s">
        <v>1225</v>
      </c>
      <c r="B22" s="794" t="s">
        <v>1224</v>
      </c>
      <c r="C22" s="792"/>
      <c r="D22" s="860"/>
      <c r="E22" s="64"/>
      <c r="F22" s="1807"/>
    </row>
    <row r="23" spans="1:6" s="804" customFormat="1" ht="12.75">
      <c r="A23" s="58"/>
      <c r="B23" s="794"/>
      <c r="C23" s="792"/>
      <c r="D23" s="860"/>
      <c r="E23" s="64"/>
      <c r="F23" s="1807"/>
    </row>
    <row r="24" spans="1:6" s="804" customFormat="1" ht="12.75">
      <c r="A24" s="58"/>
      <c r="B24" s="794" t="s">
        <v>9</v>
      </c>
      <c r="C24" s="792" t="s">
        <v>13</v>
      </c>
      <c r="D24" s="860">
        <v>1</v>
      </c>
      <c r="E24" s="64"/>
      <c r="F24" s="1807">
        <f>D24*E24</f>
        <v>0</v>
      </c>
    </row>
    <row r="25" spans="1:6" s="804" customFormat="1" ht="12.75">
      <c r="A25" s="58"/>
      <c r="B25" s="794"/>
      <c r="C25" s="792"/>
      <c r="D25" s="860"/>
      <c r="E25" s="64"/>
      <c r="F25" s="1807"/>
    </row>
    <row r="26" spans="1:6" s="804" customFormat="1" ht="12.75">
      <c r="A26" s="723"/>
      <c r="B26" s="794"/>
      <c r="C26" s="792"/>
      <c r="D26" s="860"/>
      <c r="E26" s="64"/>
      <c r="F26" s="1807"/>
    </row>
    <row r="27" spans="1:6" s="804" customFormat="1" ht="25.5">
      <c r="A27" s="723" t="s">
        <v>29</v>
      </c>
      <c r="B27" s="794" t="s">
        <v>1223</v>
      </c>
      <c r="C27" s="792"/>
      <c r="D27" s="860"/>
      <c r="E27" s="64"/>
      <c r="F27" s="1807"/>
    </row>
    <row r="28" spans="1:6" s="804" customFormat="1" ht="27">
      <c r="A28" s="723"/>
      <c r="B28" s="794" t="s">
        <v>1222</v>
      </c>
      <c r="C28" s="792" t="s">
        <v>431</v>
      </c>
      <c r="D28" s="860">
        <v>89</v>
      </c>
      <c r="E28" s="64"/>
      <c r="F28" s="1807">
        <f>D28*E28</f>
        <v>0</v>
      </c>
    </row>
    <row r="29" spans="1:6" s="804" customFormat="1" ht="12.75">
      <c r="A29" s="723"/>
      <c r="B29" s="794"/>
      <c r="C29" s="792"/>
      <c r="D29" s="860"/>
      <c r="E29" s="64"/>
      <c r="F29" s="1807"/>
    </row>
    <row r="30" spans="1:6" s="804" customFormat="1" ht="12.75">
      <c r="A30" s="723"/>
      <c r="B30" s="794"/>
      <c r="F30" s="1806"/>
    </row>
    <row r="31" spans="1:6" s="804" customFormat="1" ht="51">
      <c r="A31" s="723" t="s">
        <v>115</v>
      </c>
      <c r="B31" s="794" t="s">
        <v>1221</v>
      </c>
      <c r="F31" s="1806"/>
    </row>
    <row r="32" spans="1:6" s="804" customFormat="1" ht="12.75">
      <c r="A32" s="723"/>
      <c r="B32" s="794"/>
      <c r="F32" s="1806"/>
    </row>
    <row r="33" spans="1:6" s="804" customFormat="1" ht="27">
      <c r="A33" s="723"/>
      <c r="B33" s="794" t="s">
        <v>444</v>
      </c>
      <c r="C33" s="792" t="s">
        <v>431</v>
      </c>
      <c r="D33" s="860">
        <v>1</v>
      </c>
      <c r="F33" s="1806">
        <f>D33*E33</f>
        <v>0</v>
      </c>
    </row>
    <row r="34" spans="1:6" s="804" customFormat="1" ht="12.75">
      <c r="A34" s="723"/>
      <c r="B34" s="794"/>
      <c r="F34" s="1806"/>
    </row>
    <row r="35" spans="1:6" s="804" customFormat="1" ht="12.75">
      <c r="A35" s="723"/>
      <c r="B35" s="794"/>
      <c r="C35" s="792"/>
      <c r="D35" s="860"/>
      <c r="E35" s="64"/>
      <c r="F35" s="1807"/>
    </row>
    <row r="36" spans="1:6" s="804" customFormat="1" ht="63.75">
      <c r="A36" s="723" t="s">
        <v>105</v>
      </c>
      <c r="B36" s="794" t="s">
        <v>1220</v>
      </c>
      <c r="C36" s="792"/>
      <c r="D36" s="860"/>
      <c r="E36" s="64"/>
      <c r="F36" s="1807"/>
    </row>
    <row r="37" spans="1:6" s="804" customFormat="1" ht="12.75">
      <c r="A37" s="723"/>
      <c r="B37" s="794"/>
      <c r="C37" s="792"/>
      <c r="D37" s="860"/>
      <c r="E37" s="64"/>
      <c r="F37" s="1807"/>
    </row>
    <row r="38" spans="1:6" s="804" customFormat="1" ht="12.75">
      <c r="A38" s="723"/>
      <c r="B38" s="794" t="s">
        <v>9</v>
      </c>
      <c r="C38" s="792" t="s">
        <v>13</v>
      </c>
      <c r="D38" s="860">
        <v>1</v>
      </c>
      <c r="E38" s="64"/>
      <c r="F38" s="1807">
        <f>D38*E38</f>
        <v>0</v>
      </c>
    </row>
    <row r="39" spans="1:6" s="804" customFormat="1" ht="12.75">
      <c r="A39" s="723"/>
      <c r="B39" s="794"/>
      <c r="C39" s="792"/>
      <c r="D39" s="860"/>
      <c r="E39" s="64"/>
      <c r="F39" s="1807"/>
    </row>
    <row r="40" spans="1:6" s="804" customFormat="1" ht="12.75">
      <c r="A40" s="723"/>
      <c r="B40" s="794"/>
      <c r="C40" s="792"/>
      <c r="D40" s="860"/>
      <c r="E40" s="64"/>
      <c r="F40" s="1807"/>
    </row>
    <row r="41" spans="1:6" s="804" customFormat="1" ht="12.75">
      <c r="A41" s="723" t="s">
        <v>286</v>
      </c>
      <c r="B41" s="794" t="s">
        <v>1219</v>
      </c>
      <c r="C41" s="792"/>
      <c r="D41" s="860"/>
      <c r="E41" s="64"/>
      <c r="F41" s="1806"/>
    </row>
    <row r="42" spans="1:6" s="804" customFormat="1" ht="25.5">
      <c r="A42" s="723"/>
      <c r="B42" s="794" t="s">
        <v>1218</v>
      </c>
      <c r="C42" s="792"/>
      <c r="D42" s="860"/>
      <c r="E42" s="64"/>
      <c r="F42" s="1806"/>
    </row>
    <row r="43" spans="1:6" s="804" customFormat="1" ht="12.75">
      <c r="A43" s="723"/>
      <c r="B43" s="794"/>
      <c r="C43" s="792"/>
      <c r="D43" s="860"/>
      <c r="E43" s="64"/>
      <c r="F43" s="1806"/>
    </row>
    <row r="44" spans="1:6" s="804" customFormat="1" ht="39.75">
      <c r="A44" s="723"/>
      <c r="B44" s="794" t="s">
        <v>1217</v>
      </c>
      <c r="C44" s="792"/>
      <c r="D44" s="1542"/>
      <c r="E44" s="64"/>
      <c r="F44" s="1806"/>
    </row>
    <row r="45" spans="1:6" s="804" customFormat="1" ht="14.25">
      <c r="A45" s="723"/>
      <c r="B45" s="794" t="s">
        <v>1216</v>
      </c>
      <c r="C45" s="792" t="s">
        <v>431</v>
      </c>
      <c r="D45" s="860">
        <v>174</v>
      </c>
      <c r="E45" s="64"/>
      <c r="F45" s="1807">
        <f>D45*E45</f>
        <v>0</v>
      </c>
    </row>
    <row r="46" spans="1:6" s="804" customFormat="1" ht="12.75">
      <c r="A46" s="723"/>
      <c r="B46" s="794"/>
      <c r="C46" s="792"/>
      <c r="D46" s="860"/>
      <c r="E46" s="64"/>
      <c r="F46" s="1807"/>
    </row>
    <row r="47" spans="1:6" s="804" customFormat="1" ht="12.75">
      <c r="A47" s="723"/>
      <c r="B47" s="794"/>
      <c r="C47" s="792"/>
      <c r="D47" s="860"/>
      <c r="E47" s="64"/>
      <c r="F47" s="1807"/>
    </row>
    <row r="48" spans="1:6" s="804" customFormat="1" ht="38.25">
      <c r="A48" s="723" t="s">
        <v>282</v>
      </c>
      <c r="B48" s="794" t="s">
        <v>1215</v>
      </c>
      <c r="C48" s="792"/>
      <c r="D48" s="860"/>
      <c r="E48" s="64"/>
      <c r="F48" s="1807"/>
    </row>
    <row r="49" spans="1:6" s="804" customFormat="1" ht="14.25">
      <c r="A49" s="723"/>
      <c r="B49" s="794" t="s">
        <v>1214</v>
      </c>
      <c r="C49" s="792" t="s">
        <v>431</v>
      </c>
      <c r="D49" s="860">
        <v>77</v>
      </c>
      <c r="E49" s="64"/>
      <c r="F49" s="1807">
        <f>D49*E49</f>
        <v>0</v>
      </c>
    </row>
    <row r="50" spans="1:6" s="804" customFormat="1" ht="12.75">
      <c r="A50" s="723"/>
      <c r="B50" s="794"/>
      <c r="C50" s="792"/>
      <c r="D50" s="860"/>
      <c r="E50" s="64"/>
      <c r="F50" s="1807"/>
    </row>
    <row r="51" spans="1:6" s="804" customFormat="1" ht="25.5">
      <c r="A51" s="723" t="s">
        <v>279</v>
      </c>
      <c r="B51" s="794" t="s">
        <v>1213</v>
      </c>
      <c r="C51" s="792"/>
      <c r="D51" s="860"/>
      <c r="E51" s="64"/>
      <c r="F51" s="1807"/>
    </row>
    <row r="52" spans="1:6" s="804" customFormat="1" ht="12.75">
      <c r="A52" s="723"/>
      <c r="B52" s="794"/>
      <c r="C52" s="792"/>
      <c r="D52" s="860"/>
      <c r="E52" s="64"/>
      <c r="F52" s="1807"/>
    </row>
    <row r="53" spans="1:6" s="804" customFormat="1" ht="12.75">
      <c r="A53" s="723"/>
      <c r="B53" s="794" t="s">
        <v>634</v>
      </c>
      <c r="C53" s="792" t="s">
        <v>1212</v>
      </c>
      <c r="D53" s="860">
        <v>195</v>
      </c>
      <c r="E53" s="64"/>
      <c r="F53" s="1807">
        <f>D53*E53</f>
        <v>0</v>
      </c>
    </row>
    <row r="54" spans="1:6" s="804" customFormat="1" ht="12.75">
      <c r="A54" s="723"/>
      <c r="B54" s="794"/>
      <c r="C54" s="792"/>
      <c r="D54" s="860"/>
      <c r="E54" s="64"/>
      <c r="F54" s="1807"/>
    </row>
    <row r="55" spans="1:6" s="804" customFormat="1" ht="12.75">
      <c r="A55" s="723"/>
      <c r="B55" s="794"/>
      <c r="C55" s="792"/>
      <c r="D55" s="860"/>
      <c r="E55" s="64"/>
      <c r="F55" s="1807"/>
    </row>
    <row r="56" spans="1:6" s="804" customFormat="1" ht="25.5">
      <c r="A56" s="723" t="s">
        <v>276</v>
      </c>
      <c r="B56" s="794" t="s">
        <v>1211</v>
      </c>
      <c r="C56" s="792"/>
      <c r="D56" s="860"/>
      <c r="E56" s="64"/>
      <c r="F56" s="1807"/>
    </row>
    <row r="57" spans="1:6" s="804" customFormat="1" ht="12.75">
      <c r="A57" s="723"/>
      <c r="B57" s="794"/>
      <c r="C57" s="792"/>
      <c r="D57" s="860"/>
      <c r="E57" s="64"/>
      <c r="F57" s="1807"/>
    </row>
    <row r="58" spans="1:6" s="804" customFormat="1" ht="25.5">
      <c r="A58" s="723"/>
      <c r="B58" s="794" t="s">
        <v>1210</v>
      </c>
      <c r="C58" s="792" t="s">
        <v>13</v>
      </c>
      <c r="D58" s="860">
        <v>1</v>
      </c>
      <c r="E58" s="64"/>
      <c r="F58" s="1807">
        <f>D58*E58</f>
        <v>0</v>
      </c>
    </row>
    <row r="59" spans="1:6" s="804" customFormat="1" ht="12.75">
      <c r="A59" s="723"/>
      <c r="B59" s="794"/>
      <c r="C59" s="792"/>
      <c r="D59" s="860"/>
      <c r="E59" s="64"/>
      <c r="F59" s="1807"/>
    </row>
    <row r="60" spans="1:6" s="804" customFormat="1" ht="12.75">
      <c r="A60" s="723"/>
      <c r="B60" s="794"/>
      <c r="C60" s="792"/>
      <c r="D60" s="860"/>
      <c r="E60" s="64"/>
      <c r="F60" s="1807"/>
    </row>
    <row r="61" spans="1:6" s="804" customFormat="1" ht="25.5" customHeight="1">
      <c r="A61" s="723"/>
      <c r="B61" s="1541" t="s">
        <v>1209</v>
      </c>
      <c r="C61" s="1540"/>
      <c r="D61" s="1539"/>
      <c r="E61" s="1538"/>
      <c r="F61" s="1911">
        <f>F58+F53+F49+F45+F38+F33+F28+F24+F19+F14+F8</f>
        <v>0</v>
      </c>
    </row>
    <row r="62" spans="1:6" s="804" customFormat="1" ht="12.75">
      <c r="A62" s="723"/>
      <c r="B62" s="1537"/>
      <c r="C62" s="1536"/>
      <c r="D62" s="1535"/>
      <c r="E62" s="805"/>
      <c r="F62" s="1912"/>
    </row>
    <row r="63" spans="1:6" s="804" customFormat="1" ht="12.75">
      <c r="A63" s="723"/>
      <c r="B63" s="1537"/>
      <c r="C63" s="1536"/>
      <c r="D63" s="1535"/>
      <c r="E63" s="805"/>
      <c r="F63" s="1912"/>
    </row>
    <row r="64" spans="1:6" s="804" customFormat="1" ht="12.75">
      <c r="A64" s="723"/>
      <c r="B64" s="1537"/>
      <c r="C64" s="1536"/>
      <c r="D64" s="1535"/>
      <c r="E64" s="805"/>
      <c r="F64" s="1912"/>
    </row>
    <row r="65" spans="1:6" ht="12.75">
      <c r="A65" s="1534" t="s">
        <v>8</v>
      </c>
      <c r="B65" s="1533" t="s">
        <v>1208</v>
      </c>
      <c r="C65" s="1532"/>
      <c r="D65" s="1531"/>
      <c r="E65" s="1530"/>
      <c r="F65" s="1913"/>
    </row>
    <row r="66" spans="1:6" ht="12.75">
      <c r="A66" s="1524"/>
      <c r="B66" s="1529"/>
      <c r="C66" s="1528"/>
      <c r="D66" s="1527"/>
      <c r="E66" s="1526"/>
      <c r="F66" s="1914"/>
    </row>
    <row r="67" spans="1:6" ht="12.75">
      <c r="A67" s="1524"/>
      <c r="B67" s="1529" t="s">
        <v>1207</v>
      </c>
      <c r="C67" s="1528"/>
      <c r="D67" s="1527"/>
      <c r="E67" s="1526"/>
      <c r="F67" s="1914">
        <f>'3. Građ.radovi dionica 3_3.1.'!F488</f>
        <v>0</v>
      </c>
    </row>
    <row r="68" spans="1:6" ht="12.75">
      <c r="A68" s="1524"/>
      <c r="B68" s="1529" t="s">
        <v>1206</v>
      </c>
      <c r="C68" s="1528"/>
      <c r="D68" s="1527"/>
      <c r="E68" s="1526"/>
      <c r="F68" s="1914">
        <f>'3. Građ.radovi dionica 3_3.2.'!F244</f>
        <v>0</v>
      </c>
    </row>
    <row r="69" spans="1:6" ht="12.75">
      <c r="A69" s="1524"/>
      <c r="B69" s="1529" t="s">
        <v>1205</v>
      </c>
      <c r="C69" s="1528"/>
      <c r="D69" s="1527"/>
      <c r="E69" s="1526"/>
      <c r="F69" s="1914">
        <f>'3.Građ.radovi dionica 3_3.3.'!F327</f>
        <v>0</v>
      </c>
    </row>
    <row r="70" spans="1:6" ht="12.75">
      <c r="A70" s="1524"/>
      <c r="B70" s="1525" t="s">
        <v>1204</v>
      </c>
      <c r="C70" s="1522"/>
      <c r="D70" s="1521"/>
      <c r="E70" s="1520"/>
      <c r="F70" s="1915">
        <f>F61</f>
        <v>0</v>
      </c>
    </row>
    <row r="71" spans="1:6" ht="12.75">
      <c r="A71" s="1524"/>
      <c r="B71" s="1523"/>
      <c r="C71" s="1522"/>
      <c r="D71" s="1521"/>
      <c r="E71" s="1520"/>
      <c r="F71" s="1915"/>
    </row>
    <row r="72" spans="1:6" ht="12.75">
      <c r="A72" s="1519"/>
      <c r="B72" s="1518" t="s">
        <v>1203</v>
      </c>
      <c r="C72" s="1517"/>
      <c r="D72" s="1516"/>
      <c r="E72" s="1515"/>
      <c r="F72" s="1916">
        <f>SUM(F67:F70)</f>
        <v>0</v>
      </c>
    </row>
    <row r="73" spans="1:6" ht="12.75">
      <c r="A73" s="1514"/>
      <c r="B73" s="719"/>
      <c r="C73" s="863"/>
      <c r="D73" s="864"/>
      <c r="E73" s="1513"/>
      <c r="F73" s="1910"/>
    </row>
    <row r="74" spans="1:6" ht="12.75">
      <c r="A74" s="704"/>
      <c r="B74" s="804"/>
      <c r="C74" s="792"/>
      <c r="D74" s="721"/>
      <c r="E74" s="860"/>
      <c r="F74" s="1806"/>
    </row>
    <row r="75" spans="1:4" ht="12.75">
      <c r="A75" s="878"/>
      <c r="B75" s="791"/>
      <c r="C75" s="736"/>
      <c r="D75" s="722"/>
    </row>
    <row r="76" spans="1:4" ht="12.75">
      <c r="A76" s="878"/>
      <c r="B76" s="791"/>
      <c r="C76" s="736"/>
      <c r="D76" s="722"/>
    </row>
  </sheetData>
  <sheetProtection/>
  <printOptions/>
  <pageMargins left="0.7480314960629921" right="0.1968503937007874" top="0.31496062992125984" bottom="0.984251968503937" header="0.5118110236220472" footer="0.31496062992125984"/>
  <pageSetup firstPageNumber="121" useFirstPageNumber="1" horizontalDpi="600" verticalDpi="600" orientation="portrait" paperSize="9" scale="98" r:id="rId2"/>
  <headerFooter alignWithMargins="0">
    <oddHeader xml:space="preserve">&amp;C </oddHeader>
    <oddFooter>&amp;L&amp;7Vodoopskrbni sustav Grada Paga -
REKONSTRUKCIJA- Vodoopskrbni cjevovod VS ''Pag''-VS ''Babelina Draga''&amp;C&amp;8Revizija:
0&amp;R&amp;7List: &amp;P</oddFooter>
  </headerFooter>
  <drawing r:id="rId1"/>
</worksheet>
</file>

<file path=xl/worksheets/sheet11.xml><?xml version="1.0" encoding="utf-8"?>
<worksheet xmlns="http://schemas.openxmlformats.org/spreadsheetml/2006/main" xmlns:r="http://schemas.openxmlformats.org/officeDocument/2006/relationships">
  <sheetPr>
    <tabColor theme="4"/>
  </sheetPr>
  <dimension ref="A1:F12"/>
  <sheetViews>
    <sheetView zoomScalePageLayoutView="0" workbookViewId="0" topLeftCell="A1">
      <selection activeCell="I11" sqref="I11"/>
    </sheetView>
  </sheetViews>
  <sheetFormatPr defaultColWidth="9.140625" defaultRowHeight="12.75"/>
  <cols>
    <col min="1" max="1" width="10.7109375" style="1575" customWidth="1"/>
    <col min="2" max="2" width="70.7109375" style="1576" customWidth="1"/>
    <col min="3" max="3" width="7.7109375" style="1577" customWidth="1"/>
    <col min="4" max="4" width="10.7109375" style="1578" customWidth="1"/>
    <col min="5" max="5" width="15.7109375" style="1579" customWidth="1"/>
    <col min="6" max="6" width="15.7109375" style="1580" customWidth="1"/>
  </cols>
  <sheetData>
    <row r="1" spans="1:6" ht="30">
      <c r="A1" s="1562" t="s">
        <v>10</v>
      </c>
      <c r="B1" s="1563" t="s">
        <v>1231</v>
      </c>
      <c r="C1" s="1564"/>
      <c r="D1" s="1565"/>
      <c r="E1" s="2200"/>
      <c r="F1" s="2201"/>
    </row>
    <row r="2" spans="1:6" ht="15.75">
      <c r="A2" s="1566"/>
      <c r="B2" s="1567"/>
      <c r="C2" s="1568"/>
      <c r="D2" s="1569"/>
      <c r="E2" s="1570"/>
      <c r="F2" s="1571"/>
    </row>
    <row r="3" spans="1:6" ht="12.75">
      <c r="A3" s="1572" t="s">
        <v>75</v>
      </c>
      <c r="B3" s="1572" t="s">
        <v>1232</v>
      </c>
      <c r="C3" s="1572"/>
      <c r="D3" s="1572"/>
      <c r="E3" s="1572"/>
      <c r="F3" s="1573"/>
    </row>
    <row r="4" spans="1:6" ht="63.75">
      <c r="A4" s="1566"/>
      <c r="B4" s="1574" t="s">
        <v>1233</v>
      </c>
      <c r="C4" s="1568"/>
      <c r="D4" s="1569"/>
      <c r="E4" s="1570"/>
      <c r="F4" s="1571"/>
    </row>
    <row r="5" spans="1:6" ht="51">
      <c r="A5" s="1566"/>
      <c r="B5" s="1574" t="s">
        <v>1234</v>
      </c>
      <c r="C5" s="1568"/>
      <c r="D5" s="1569"/>
      <c r="E5" s="1570"/>
      <c r="F5" s="1571"/>
    </row>
    <row r="6" spans="1:6" ht="38.25">
      <c r="A6" s="1566"/>
      <c r="B6" s="1574" t="s">
        <v>1235</v>
      </c>
      <c r="C6" s="1568"/>
      <c r="D6" s="1569"/>
      <c r="E6" s="1570"/>
      <c r="F6" s="1571"/>
    </row>
    <row r="7" spans="1:6" ht="76.5">
      <c r="A7" s="1566"/>
      <c r="B7" s="1574" t="s">
        <v>1236</v>
      </c>
      <c r="C7" s="1568"/>
      <c r="D7" s="1569"/>
      <c r="E7" s="1570"/>
      <c r="F7" s="1571"/>
    </row>
    <row r="8" spans="1:6" ht="63.75">
      <c r="A8" s="1566"/>
      <c r="B8" s="1574" t="s">
        <v>1237</v>
      </c>
      <c r="C8" s="1568"/>
      <c r="D8" s="1569"/>
      <c r="E8" s="1570"/>
      <c r="F8" s="1571"/>
    </row>
    <row r="9" spans="1:6" ht="76.5">
      <c r="A9" s="1566"/>
      <c r="B9" s="1574" t="s">
        <v>1238</v>
      </c>
      <c r="C9" s="1568"/>
      <c r="D9" s="1569"/>
      <c r="E9" s="1570"/>
      <c r="F9" s="1571"/>
    </row>
    <row r="10" spans="1:6" ht="38.25">
      <c r="A10" s="1566"/>
      <c r="B10" s="1574" t="s">
        <v>1239</v>
      </c>
      <c r="C10" s="1568"/>
      <c r="D10" s="1569"/>
      <c r="E10" s="1570"/>
      <c r="F10" s="1571"/>
    </row>
    <row r="11" spans="1:6" ht="114.75">
      <c r="A11" s="1566"/>
      <c r="B11" s="1574" t="s">
        <v>1240</v>
      </c>
      <c r="C11" s="1568"/>
      <c r="D11" s="1569"/>
      <c r="E11" s="1570"/>
      <c r="F11" s="1571"/>
    </row>
    <row r="12" spans="1:6" ht="15.75">
      <c r="A12" s="1566"/>
      <c r="B12" s="1567"/>
      <c r="C12" s="1568"/>
      <c r="D12" s="1569"/>
      <c r="E12" s="1570"/>
      <c r="F12" s="1571"/>
    </row>
  </sheetData>
  <sheetProtection/>
  <mergeCells count="1">
    <mergeCell ref="E1:F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4"/>
  </sheetPr>
  <dimension ref="A1:F111"/>
  <sheetViews>
    <sheetView zoomScalePageLayoutView="0" workbookViewId="0" topLeftCell="A106">
      <selection activeCell="E1" sqref="E1:F1"/>
    </sheetView>
  </sheetViews>
  <sheetFormatPr defaultColWidth="9.140625" defaultRowHeight="12.75"/>
  <cols>
    <col min="1" max="1" width="10.7109375" style="1575" customWidth="1"/>
    <col min="2" max="2" width="70.7109375" style="1576" customWidth="1"/>
    <col min="3" max="3" width="7.7109375" style="1577" customWidth="1"/>
    <col min="4" max="4" width="10.7109375" style="1578" customWidth="1"/>
    <col min="5" max="5" width="15.7109375" style="1579" customWidth="1"/>
    <col min="6" max="6" width="15.7109375" style="1580" customWidth="1"/>
  </cols>
  <sheetData>
    <row r="1" spans="1:6" ht="15">
      <c r="A1" s="1562" t="s">
        <v>73</v>
      </c>
      <c r="B1" s="1581" t="s">
        <v>1241</v>
      </c>
      <c r="C1" s="1564"/>
      <c r="D1" s="1565"/>
      <c r="E1" s="2200">
        <f>SUM(F2+F8+F49+F51+F85+F96)</f>
        <v>0</v>
      </c>
      <c r="F1" s="2201"/>
    </row>
    <row r="2" spans="1:6" ht="12.75">
      <c r="A2" s="1572" t="s">
        <v>1242</v>
      </c>
      <c r="B2" s="1572" t="s">
        <v>1243</v>
      </c>
      <c r="C2" s="1572"/>
      <c r="D2" s="1572"/>
      <c r="E2" s="1572"/>
      <c r="F2" s="1573">
        <f>SUM(F3:F7)</f>
        <v>0</v>
      </c>
    </row>
    <row r="3" spans="1:6" ht="12.75">
      <c r="A3" s="1582" t="s">
        <v>1244</v>
      </c>
      <c r="B3" s="1583" t="s">
        <v>1245</v>
      </c>
      <c r="C3" s="1584" t="s">
        <v>1246</v>
      </c>
      <c r="D3" s="1585">
        <v>10</v>
      </c>
      <c r="E3" s="1586"/>
      <c r="F3" s="1587">
        <f>D3*E3</f>
        <v>0</v>
      </c>
    </row>
    <row r="4" spans="1:6" ht="36">
      <c r="A4" s="1582" t="s">
        <v>1247</v>
      </c>
      <c r="B4" s="1583" t="s">
        <v>1248</v>
      </c>
      <c r="C4" s="1584" t="s">
        <v>1246</v>
      </c>
      <c r="D4" s="1585">
        <v>5</v>
      </c>
      <c r="E4" s="1586"/>
      <c r="F4" s="1587">
        <f>D4*E4</f>
        <v>0</v>
      </c>
    </row>
    <row r="5" spans="1:6" ht="12.75">
      <c r="A5" s="1588" t="s">
        <v>1249</v>
      </c>
      <c r="B5" s="1589" t="s">
        <v>1250</v>
      </c>
      <c r="C5" s="1590" t="s">
        <v>1246</v>
      </c>
      <c r="D5" s="1591">
        <v>5</v>
      </c>
      <c r="E5" s="1592"/>
      <c r="F5" s="1593">
        <f>D5*E5</f>
        <v>0</v>
      </c>
    </row>
    <row r="6" spans="1:6" ht="60">
      <c r="A6" s="1582" t="s">
        <v>1251</v>
      </c>
      <c r="B6" s="1583" t="s">
        <v>1252</v>
      </c>
      <c r="C6" s="1594"/>
      <c r="D6" s="1595"/>
      <c r="E6" s="1596"/>
      <c r="F6" s="1594"/>
    </row>
    <row r="7" spans="1:6" ht="48">
      <c r="A7" s="1582" t="s">
        <v>1253</v>
      </c>
      <c r="B7" s="1583" t="s">
        <v>1254</v>
      </c>
      <c r="C7" s="1597" t="s">
        <v>53</v>
      </c>
      <c r="D7" s="1598">
        <v>1</v>
      </c>
      <c r="E7" s="1599"/>
      <c r="F7" s="1587">
        <f>D7*E7</f>
        <v>0</v>
      </c>
    </row>
    <row r="8" spans="1:6" ht="12.75">
      <c r="A8" s="1572" t="s">
        <v>1255</v>
      </c>
      <c r="B8" s="1572" t="s">
        <v>1256</v>
      </c>
      <c r="C8" s="1572"/>
      <c r="D8" s="1572"/>
      <c r="E8" s="1572"/>
      <c r="F8" s="1573">
        <f>SUM(F48)</f>
        <v>0</v>
      </c>
    </row>
    <row r="9" spans="1:6" ht="24">
      <c r="A9" s="1582"/>
      <c r="B9" s="1583" t="s">
        <v>1257</v>
      </c>
      <c r="C9" s="1594"/>
      <c r="D9" s="1595"/>
      <c r="E9" s="1596"/>
      <c r="F9" s="1600"/>
    </row>
    <row r="10" spans="1:6" ht="48">
      <c r="A10" s="1582"/>
      <c r="B10" s="1583" t="s">
        <v>1258</v>
      </c>
      <c r="C10" s="1594"/>
      <c r="D10" s="1595"/>
      <c r="E10" s="1596"/>
      <c r="F10" s="1594"/>
    </row>
    <row r="11" spans="1:6" ht="12.75">
      <c r="A11" s="1582"/>
      <c r="B11" s="1583" t="s">
        <v>1259</v>
      </c>
      <c r="C11" s="1594"/>
      <c r="D11" s="1595"/>
      <c r="E11" s="1596"/>
      <c r="F11" s="1594"/>
    </row>
    <row r="12" spans="1:6" ht="24">
      <c r="A12" s="1582"/>
      <c r="B12" s="1583" t="s">
        <v>1260</v>
      </c>
      <c r="C12" s="1594"/>
      <c r="D12" s="1595"/>
      <c r="E12" s="1596"/>
      <c r="F12" s="1594"/>
    </row>
    <row r="13" spans="1:6" ht="12.75">
      <c r="A13" s="1601"/>
      <c r="B13" s="1583" t="s">
        <v>1261</v>
      </c>
      <c r="C13" s="1602"/>
      <c r="D13" s="1595"/>
      <c r="E13" s="1603"/>
      <c r="F13" s="1594"/>
    </row>
    <row r="14" spans="1:6" ht="24">
      <c r="A14" s="1582"/>
      <c r="B14" s="1583" t="s">
        <v>1262</v>
      </c>
      <c r="C14" s="1594"/>
      <c r="D14" s="1595"/>
      <c r="E14" s="1596"/>
      <c r="F14" s="1594"/>
    </row>
    <row r="15" spans="1:6" ht="12.75">
      <c r="A15" s="1582"/>
      <c r="B15" s="1583" t="s">
        <v>1263</v>
      </c>
      <c r="C15" s="1594"/>
      <c r="D15" s="1595"/>
      <c r="E15" s="1596"/>
      <c r="F15" s="1596"/>
    </row>
    <row r="16" spans="1:6" ht="12.75">
      <c r="A16" s="1582"/>
      <c r="B16" s="1583" t="s">
        <v>1264</v>
      </c>
      <c r="C16" s="1594"/>
      <c r="D16" s="1595"/>
      <c r="E16" s="1596"/>
      <c r="F16" s="1594"/>
    </row>
    <row r="17" spans="1:6" ht="12.75">
      <c r="A17" s="1582"/>
      <c r="B17" s="1583" t="s">
        <v>1265</v>
      </c>
      <c r="C17" s="1594"/>
      <c r="D17" s="1595"/>
      <c r="E17" s="1596"/>
      <c r="F17" s="1594"/>
    </row>
    <row r="18" spans="1:6" ht="12.75">
      <c r="A18" s="1582"/>
      <c r="B18" s="1583" t="s">
        <v>1266</v>
      </c>
      <c r="C18" s="1594"/>
      <c r="D18" s="1595"/>
      <c r="E18" s="1594"/>
      <c r="F18" s="1594"/>
    </row>
    <row r="19" spans="1:6" ht="12.75">
      <c r="A19" s="1582"/>
      <c r="B19" s="1583" t="s">
        <v>1267</v>
      </c>
      <c r="C19" s="1594"/>
      <c r="D19" s="1595"/>
      <c r="E19" s="1594"/>
      <c r="F19" s="1594"/>
    </row>
    <row r="20" spans="1:6" ht="12.75">
      <c r="A20" s="1582"/>
      <c r="B20" s="1583" t="s">
        <v>1268</v>
      </c>
      <c r="C20" s="1594"/>
      <c r="D20" s="1595"/>
      <c r="E20" s="1596"/>
      <c r="F20" s="1594"/>
    </row>
    <row r="21" spans="1:6" ht="12.75">
      <c r="A21" s="1582"/>
      <c r="B21" s="1583" t="s">
        <v>1269</v>
      </c>
      <c r="C21" s="1594"/>
      <c r="D21" s="1595"/>
      <c r="E21" s="1596"/>
      <c r="F21" s="1594"/>
    </row>
    <row r="22" spans="1:6" ht="12.75">
      <c r="A22" s="1582"/>
      <c r="B22" s="1583" t="s">
        <v>1270</v>
      </c>
      <c r="C22" s="1594"/>
      <c r="D22" s="1595"/>
      <c r="E22" s="1596"/>
      <c r="F22" s="1594"/>
    </row>
    <row r="23" spans="1:6" ht="24">
      <c r="A23" s="1582"/>
      <c r="B23" s="1583" t="s">
        <v>1271</v>
      </c>
      <c r="C23" s="1594"/>
      <c r="D23" s="1595"/>
      <c r="E23" s="1596"/>
      <c r="F23" s="1596"/>
    </row>
    <row r="24" spans="1:6" ht="12.75">
      <c r="A24" s="1582"/>
      <c r="B24" s="1583" t="s">
        <v>1272</v>
      </c>
      <c r="C24" s="1594"/>
      <c r="D24" s="1596"/>
      <c r="E24" s="1596"/>
      <c r="F24" s="1596"/>
    </row>
    <row r="25" spans="1:6" ht="12.75">
      <c r="A25" s="1582"/>
      <c r="B25" s="1583" t="s">
        <v>1273</v>
      </c>
      <c r="C25" s="1594"/>
      <c r="D25" s="1595"/>
      <c r="E25" s="1596"/>
      <c r="F25" s="1596"/>
    </row>
    <row r="26" spans="1:6" ht="12.75">
      <c r="A26" s="1582"/>
      <c r="B26" s="1583" t="s">
        <v>1274</v>
      </c>
      <c r="C26" s="1594"/>
      <c r="D26" s="1595"/>
      <c r="E26" s="1596"/>
      <c r="F26" s="1596"/>
    </row>
    <row r="27" spans="1:6" ht="12.75">
      <c r="A27" s="1582"/>
      <c r="B27" s="1583" t="s">
        <v>1275</v>
      </c>
      <c r="C27" s="1594"/>
      <c r="D27" s="1595"/>
      <c r="E27" s="1596"/>
      <c r="F27" s="1594"/>
    </row>
    <row r="28" spans="1:6" ht="12.75">
      <c r="A28" s="1582"/>
      <c r="B28" s="1604" t="s">
        <v>1276</v>
      </c>
      <c r="C28" s="1594"/>
      <c r="D28" s="1595"/>
      <c r="E28" s="1596"/>
      <c r="F28" s="1594"/>
    </row>
    <row r="29" spans="1:6" ht="12.75">
      <c r="A29" s="1582"/>
      <c r="B29" s="1583" t="s">
        <v>1277</v>
      </c>
      <c r="C29" s="1594"/>
      <c r="D29" s="1595"/>
      <c r="E29" s="1596"/>
      <c r="F29" s="1596"/>
    </row>
    <row r="30" spans="1:6" ht="24">
      <c r="A30" s="1582"/>
      <c r="B30" s="1583" t="s">
        <v>1278</v>
      </c>
      <c r="C30" s="1594"/>
      <c r="D30" s="1595"/>
      <c r="E30" s="1596"/>
      <c r="F30" s="1594"/>
    </row>
    <row r="31" spans="1:6" ht="12.75">
      <c r="A31" s="1582"/>
      <c r="B31" s="1583" t="s">
        <v>1279</v>
      </c>
      <c r="C31" s="1594"/>
      <c r="D31" s="1595"/>
      <c r="E31" s="1596"/>
      <c r="F31" s="1594"/>
    </row>
    <row r="32" spans="1:6" ht="12.75">
      <c r="A32" s="1582"/>
      <c r="B32" s="1604" t="s">
        <v>1280</v>
      </c>
      <c r="C32" s="1594"/>
      <c r="D32" s="1595"/>
      <c r="E32" s="1596"/>
      <c r="F32" s="1594"/>
    </row>
    <row r="33" spans="1:6" ht="36">
      <c r="A33" s="1582"/>
      <c r="B33" s="1604" t="s">
        <v>1281</v>
      </c>
      <c r="C33" s="1594"/>
      <c r="D33" s="1595"/>
      <c r="E33" s="1603"/>
      <c r="F33" s="1594"/>
    </row>
    <row r="34" spans="1:6" ht="12.75">
      <c r="A34" s="1582"/>
      <c r="B34" s="1583" t="s">
        <v>1282</v>
      </c>
      <c r="C34" s="1594"/>
      <c r="D34" s="1595"/>
      <c r="E34" s="1596"/>
      <c r="F34" s="1600"/>
    </row>
    <row r="35" spans="1:6" ht="24">
      <c r="A35" s="1582"/>
      <c r="B35" s="1589" t="s">
        <v>1283</v>
      </c>
      <c r="C35" s="1594"/>
      <c r="D35" s="1595"/>
      <c r="E35" s="1596"/>
      <c r="F35" s="1600"/>
    </row>
    <row r="36" spans="1:6" ht="24">
      <c r="A36" s="1582"/>
      <c r="B36" s="1589" t="s">
        <v>1284</v>
      </c>
      <c r="C36" s="1594"/>
      <c r="D36" s="1605"/>
      <c r="E36" s="1596"/>
      <c r="F36" s="1600"/>
    </row>
    <row r="37" spans="1:6" ht="12.75">
      <c r="A37" s="1582"/>
      <c r="B37" s="1583" t="s">
        <v>1285</v>
      </c>
      <c r="C37" s="1594"/>
      <c r="D37" s="1605"/>
      <c r="E37" s="1596"/>
      <c r="F37" s="1600"/>
    </row>
    <row r="38" spans="1:6" ht="12.75">
      <c r="A38" s="1582"/>
      <c r="B38" s="1583" t="s">
        <v>1286</v>
      </c>
      <c r="C38" s="1594"/>
      <c r="D38" s="1605"/>
      <c r="E38" s="1596"/>
      <c r="F38" s="1600"/>
    </row>
    <row r="39" spans="1:6" ht="12.75">
      <c r="A39" s="1582"/>
      <c r="B39" s="1583" t="s">
        <v>1287</v>
      </c>
      <c r="C39" s="1594"/>
      <c r="D39" s="1595"/>
      <c r="E39" s="1596"/>
      <c r="F39" s="1600"/>
    </row>
    <row r="40" spans="1:6" ht="192">
      <c r="A40"/>
      <c r="B40" s="1583" t="s">
        <v>1288</v>
      </c>
      <c r="C40" s="1606"/>
      <c r="D40" s="1606"/>
      <c r="E40" s="1606"/>
      <c r="F40" s="1607"/>
    </row>
    <row r="41" spans="1:6" ht="24">
      <c r="A41" s="1582"/>
      <c r="B41" s="1608" t="s">
        <v>1289</v>
      </c>
      <c r="C41" s="1594"/>
      <c r="D41" s="1595"/>
      <c r="E41" s="1596"/>
      <c r="F41" s="1600"/>
    </row>
    <row r="42" spans="1:6" ht="12.75">
      <c r="A42" s="1582"/>
      <c r="B42" s="1583" t="s">
        <v>1290</v>
      </c>
      <c r="C42" s="1594"/>
      <c r="D42" s="1595"/>
      <c r="E42" s="1596"/>
      <c r="F42" s="1600"/>
    </row>
    <row r="43" spans="1:6" ht="228">
      <c r="A43" s="1582"/>
      <c r="B43" s="1583" t="s">
        <v>1291</v>
      </c>
      <c r="C43" s="1594"/>
      <c r="D43" s="1595"/>
      <c r="E43" s="1596"/>
      <c r="F43" s="1600"/>
    </row>
    <row r="44" spans="1:6" ht="12.75">
      <c r="A44"/>
      <c r="B44" s="1583" t="s">
        <v>1292</v>
      </c>
      <c r="C44" s="1606"/>
      <c r="D44" s="1606"/>
      <c r="E44" s="1606"/>
      <c r="F44" s="1607"/>
    </row>
    <row r="45" spans="1:6" ht="12.75">
      <c r="A45"/>
      <c r="B45" s="1583" t="s">
        <v>1293</v>
      </c>
      <c r="C45" s="1606"/>
      <c r="D45" s="1606"/>
      <c r="E45" s="1606"/>
      <c r="F45" s="1607"/>
    </row>
    <row r="46" spans="1:6" ht="12.75">
      <c r="A46"/>
      <c r="B46" s="1583" t="s">
        <v>1294</v>
      </c>
      <c r="C46" s="1606"/>
      <c r="D46" s="1606"/>
      <c r="E46" s="1606"/>
      <c r="F46" s="1607"/>
    </row>
    <row r="47" spans="1:6" ht="12.75">
      <c r="A47"/>
      <c r="B47" s="1583" t="s">
        <v>1295</v>
      </c>
      <c r="C47" s="1606"/>
      <c r="D47" s="1606"/>
      <c r="E47" s="1606"/>
      <c r="F47" s="1607"/>
    </row>
    <row r="48" spans="1:6" ht="12.75">
      <c r="A48" s="1582"/>
      <c r="B48" s="1583" t="s">
        <v>1296</v>
      </c>
      <c r="C48" s="1609" t="s">
        <v>53</v>
      </c>
      <c r="D48" s="1610">
        <v>1</v>
      </c>
      <c r="E48" s="1586"/>
      <c r="F48" s="1587">
        <f>D48*E48</f>
        <v>0</v>
      </c>
    </row>
    <row r="49" spans="1:6" ht="12.75">
      <c r="A49" s="1572" t="s">
        <v>1297</v>
      </c>
      <c r="B49" s="1572" t="s">
        <v>1298</v>
      </c>
      <c r="C49" s="1572"/>
      <c r="D49" s="1572"/>
      <c r="E49" s="1572"/>
      <c r="F49" s="1573">
        <f>SUM(F50)</f>
        <v>0</v>
      </c>
    </row>
    <row r="50" spans="1:6" ht="96">
      <c r="A50" s="1582" t="s">
        <v>1299</v>
      </c>
      <c r="B50" s="1611" t="s">
        <v>1300</v>
      </c>
      <c r="C50" s="1609" t="s">
        <v>53</v>
      </c>
      <c r="D50" s="1612">
        <v>2</v>
      </c>
      <c r="E50" s="1586"/>
      <c r="F50" s="1587">
        <f>D50*E50</f>
        <v>0</v>
      </c>
    </row>
    <row r="51" spans="1:6" ht="12.75">
      <c r="A51" s="1572" t="s">
        <v>1301</v>
      </c>
      <c r="B51" s="1572" t="s">
        <v>1302</v>
      </c>
      <c r="C51" s="1572"/>
      <c r="D51" s="1572"/>
      <c r="E51" s="1572"/>
      <c r="F51" s="1573">
        <f>SUM(F55:F84)</f>
        <v>0</v>
      </c>
    </row>
    <row r="52" spans="1:6" ht="24">
      <c r="A52" s="1582" t="s">
        <v>1303</v>
      </c>
      <c r="B52" s="1583" t="s">
        <v>1304</v>
      </c>
      <c r="C52" s="1594"/>
      <c r="D52" s="1594"/>
      <c r="E52" s="1594"/>
      <c r="F52" s="1594"/>
    </row>
    <row r="53" spans="1:6" ht="12.75">
      <c r="A53" s="1582" t="s">
        <v>1305</v>
      </c>
      <c r="B53" s="1583" t="s">
        <v>1306</v>
      </c>
      <c r="C53" s="1609" t="s">
        <v>53</v>
      </c>
      <c r="D53" s="1612">
        <v>7</v>
      </c>
      <c r="E53" s="1586"/>
      <c r="F53" s="1587">
        <f>D53*E53</f>
        <v>0</v>
      </c>
    </row>
    <row r="54" spans="1:6" ht="12.75">
      <c r="A54" s="1582" t="s">
        <v>1307</v>
      </c>
      <c r="B54" s="1583" t="s">
        <v>1308</v>
      </c>
      <c r="C54" s="1609" t="s">
        <v>53</v>
      </c>
      <c r="D54" s="1612">
        <v>10</v>
      </c>
      <c r="E54" s="1586"/>
      <c r="F54" s="1587">
        <f>D54*E54</f>
        <v>0</v>
      </c>
    </row>
    <row r="55" spans="1:6" ht="24">
      <c r="A55" s="1582" t="s">
        <v>1309</v>
      </c>
      <c r="B55" s="1583" t="s">
        <v>1310</v>
      </c>
      <c r="C55" s="1594"/>
      <c r="D55" s="1594"/>
      <c r="E55" s="1594"/>
      <c r="F55" s="1594"/>
    </row>
    <row r="56" spans="1:6" ht="12.75">
      <c r="A56" s="1582" t="s">
        <v>1311</v>
      </c>
      <c r="B56" s="1611" t="s">
        <v>1312</v>
      </c>
      <c r="C56" s="1609" t="s">
        <v>1246</v>
      </c>
      <c r="D56" s="1612">
        <v>10</v>
      </c>
      <c r="E56" s="1586"/>
      <c r="F56" s="1587">
        <f aca="true" t="shared" si="0" ref="F56:F62">D56*E56</f>
        <v>0</v>
      </c>
    </row>
    <row r="57" spans="1:6" ht="12.75">
      <c r="A57" s="1582" t="s">
        <v>1313</v>
      </c>
      <c r="B57" s="1611" t="s">
        <v>1314</v>
      </c>
      <c r="C57" s="1609" t="s">
        <v>1246</v>
      </c>
      <c r="D57" s="1612">
        <v>10</v>
      </c>
      <c r="E57" s="1586"/>
      <c r="F57" s="1587">
        <f t="shared" si="0"/>
        <v>0</v>
      </c>
    </row>
    <row r="58" spans="1:6" ht="60">
      <c r="A58" s="1582" t="s">
        <v>1315</v>
      </c>
      <c r="B58" s="1583" t="s">
        <v>1316</v>
      </c>
      <c r="C58" s="1609" t="s">
        <v>53</v>
      </c>
      <c r="D58" s="1610">
        <v>1</v>
      </c>
      <c r="E58" s="1586"/>
      <c r="F58" s="1587">
        <f t="shared" si="0"/>
        <v>0</v>
      </c>
    </row>
    <row r="59" spans="1:6" ht="48">
      <c r="A59" s="1582" t="s">
        <v>1317</v>
      </c>
      <c r="B59" s="1583" t="s">
        <v>1318</v>
      </c>
      <c r="C59" s="1609" t="s">
        <v>53</v>
      </c>
      <c r="D59" s="1610">
        <v>1</v>
      </c>
      <c r="E59" s="1586"/>
      <c r="F59" s="1587">
        <f t="shared" si="0"/>
        <v>0</v>
      </c>
    </row>
    <row r="60" spans="1:6" ht="24">
      <c r="A60" s="1582" t="s">
        <v>1319</v>
      </c>
      <c r="B60" s="1583" t="s">
        <v>1320</v>
      </c>
      <c r="C60" s="1609" t="s">
        <v>53</v>
      </c>
      <c r="D60" s="1610">
        <v>1</v>
      </c>
      <c r="E60" s="1586"/>
      <c r="F60" s="1587">
        <f t="shared" si="0"/>
        <v>0</v>
      </c>
    </row>
    <row r="61" spans="1:6" ht="12.75">
      <c r="A61" s="1582" t="s">
        <v>1321</v>
      </c>
      <c r="B61" s="1583" t="s">
        <v>1322</v>
      </c>
      <c r="C61" s="1609" t="s">
        <v>53</v>
      </c>
      <c r="D61" s="1610">
        <v>1</v>
      </c>
      <c r="E61" s="1586"/>
      <c r="F61" s="1587">
        <f t="shared" si="0"/>
        <v>0</v>
      </c>
    </row>
    <row r="62" spans="1:6" ht="24">
      <c r="A62" s="1582" t="s">
        <v>1323</v>
      </c>
      <c r="B62" s="1583" t="s">
        <v>1324</v>
      </c>
      <c r="C62" s="1609" t="s">
        <v>53</v>
      </c>
      <c r="D62" s="1610">
        <v>1</v>
      </c>
      <c r="E62" s="1586"/>
      <c r="F62" s="1587">
        <f t="shared" si="0"/>
        <v>0</v>
      </c>
    </row>
    <row r="63" spans="1:6" ht="24">
      <c r="A63" s="1582" t="s">
        <v>1325</v>
      </c>
      <c r="B63" s="1583" t="s">
        <v>1326</v>
      </c>
      <c r="C63" s="1594"/>
      <c r="D63" s="1613"/>
      <c r="E63" s="1614"/>
      <c r="F63" s="1615"/>
    </row>
    <row r="64" spans="1:6" ht="12.75">
      <c r="A64" s="1582" t="s">
        <v>1327</v>
      </c>
      <c r="B64" s="1583" t="s">
        <v>1328</v>
      </c>
      <c r="C64" s="1609" t="s">
        <v>1246</v>
      </c>
      <c r="D64" s="1612">
        <v>15</v>
      </c>
      <c r="E64" s="1586"/>
      <c r="F64" s="1587">
        <f>D64*E64</f>
        <v>0</v>
      </c>
    </row>
    <row r="65" spans="1:6" ht="12.75">
      <c r="A65" s="1582" t="s">
        <v>1329</v>
      </c>
      <c r="B65" s="1583" t="s">
        <v>1330</v>
      </c>
      <c r="C65" s="1609" t="s">
        <v>1246</v>
      </c>
      <c r="D65" s="1612">
        <v>15</v>
      </c>
      <c r="E65" s="1586"/>
      <c r="F65" s="1587">
        <f>D65*E65</f>
        <v>0</v>
      </c>
    </row>
    <row r="66" spans="1:6" ht="24">
      <c r="A66" s="1582" t="s">
        <v>1331</v>
      </c>
      <c r="B66" s="1583" t="s">
        <v>1332</v>
      </c>
      <c r="C66" s="1594"/>
      <c r="D66" s="1613"/>
      <c r="E66" s="1614"/>
      <c r="F66" s="1615"/>
    </row>
    <row r="67" spans="1:6" ht="12.75">
      <c r="A67" s="1582" t="s">
        <v>1333</v>
      </c>
      <c r="B67" s="1583" t="s">
        <v>1328</v>
      </c>
      <c r="C67" s="1609" t="s">
        <v>1246</v>
      </c>
      <c r="D67" s="1612">
        <v>20</v>
      </c>
      <c r="E67" s="1586"/>
      <c r="F67" s="1587">
        <f>D67*E67</f>
        <v>0</v>
      </c>
    </row>
    <row r="68" spans="1:6" ht="12.75">
      <c r="A68" s="1582" t="s">
        <v>1334</v>
      </c>
      <c r="B68" s="1583" t="s">
        <v>1330</v>
      </c>
      <c r="C68" s="1609" t="s">
        <v>1246</v>
      </c>
      <c r="D68" s="1612">
        <v>20</v>
      </c>
      <c r="E68" s="1586"/>
      <c r="F68" s="1587">
        <f>D68*E68</f>
        <v>0</v>
      </c>
    </row>
    <row r="69" spans="1:6" ht="24">
      <c r="A69" s="1582" t="s">
        <v>1335</v>
      </c>
      <c r="B69" s="1583" t="s">
        <v>1336</v>
      </c>
      <c r="C69" s="1594"/>
      <c r="D69" s="1613"/>
      <c r="E69" s="1614"/>
      <c r="F69" s="1615"/>
    </row>
    <row r="70" spans="1:6" ht="12.75">
      <c r="A70" s="1582" t="s">
        <v>1337</v>
      </c>
      <c r="B70" s="1583" t="s">
        <v>1328</v>
      </c>
      <c r="C70" s="1609" t="s">
        <v>1246</v>
      </c>
      <c r="D70" s="1612">
        <v>15</v>
      </c>
      <c r="E70" s="1586"/>
      <c r="F70" s="1587">
        <f>D70*E70</f>
        <v>0</v>
      </c>
    </row>
    <row r="71" spans="1:6" ht="12.75">
      <c r="A71" s="1582" t="s">
        <v>1338</v>
      </c>
      <c r="B71" s="1583" t="s">
        <v>1330</v>
      </c>
      <c r="C71" s="1609" t="s">
        <v>1246</v>
      </c>
      <c r="D71" s="1612">
        <v>15</v>
      </c>
      <c r="E71" s="1586"/>
      <c r="F71" s="1587">
        <f>D71*E71</f>
        <v>0</v>
      </c>
    </row>
    <row r="72" spans="1:6" ht="12.75">
      <c r="A72" s="1582" t="s">
        <v>1339</v>
      </c>
      <c r="B72" s="1583" t="s">
        <v>1340</v>
      </c>
      <c r="C72" s="1609" t="s">
        <v>1246</v>
      </c>
      <c r="D72" s="1612">
        <v>15</v>
      </c>
      <c r="E72" s="1586"/>
      <c r="F72" s="1587">
        <f>D72*E72</f>
        <v>0</v>
      </c>
    </row>
    <row r="73" spans="1:6" ht="24">
      <c r="A73" s="1582" t="s">
        <v>1341</v>
      </c>
      <c r="B73" s="1583" t="s">
        <v>1342</v>
      </c>
      <c r="C73" s="1594"/>
      <c r="D73" s="1613"/>
      <c r="E73" s="1614"/>
      <c r="F73" s="1615"/>
    </row>
    <row r="74" spans="1:6" ht="12.75">
      <c r="A74" s="1582" t="s">
        <v>1343</v>
      </c>
      <c r="B74" s="1583" t="s">
        <v>1328</v>
      </c>
      <c r="C74" s="1609" t="s">
        <v>1246</v>
      </c>
      <c r="D74" s="1612">
        <v>20</v>
      </c>
      <c r="E74" s="1586"/>
      <c r="F74" s="1587">
        <f>D74*E74</f>
        <v>0</v>
      </c>
    </row>
    <row r="75" spans="1:6" ht="12.75">
      <c r="A75" s="1582" t="s">
        <v>1344</v>
      </c>
      <c r="B75" s="1583" t="s">
        <v>1330</v>
      </c>
      <c r="C75" s="1609" t="s">
        <v>1246</v>
      </c>
      <c r="D75" s="1612">
        <v>20</v>
      </c>
      <c r="E75" s="1586"/>
      <c r="F75" s="1587">
        <f>D75*E75</f>
        <v>0</v>
      </c>
    </row>
    <row r="76" spans="1:6" ht="12.75">
      <c r="A76" s="1582" t="s">
        <v>1345</v>
      </c>
      <c r="B76" s="1583" t="s">
        <v>1340</v>
      </c>
      <c r="C76" s="1609" t="s">
        <v>1246</v>
      </c>
      <c r="D76" s="1612">
        <v>20</v>
      </c>
      <c r="E76" s="1586"/>
      <c r="F76" s="1587">
        <f>D76*E76</f>
        <v>0</v>
      </c>
    </row>
    <row r="77" spans="1:6" ht="24">
      <c r="A77" s="1582" t="s">
        <v>1346</v>
      </c>
      <c r="B77" s="1583" t="s">
        <v>1347</v>
      </c>
      <c r="C77" s="1594"/>
      <c r="D77" s="1613"/>
      <c r="E77" s="1614"/>
      <c r="F77" s="1615"/>
    </row>
    <row r="78" spans="1:6" ht="12.75">
      <c r="A78" s="1582" t="s">
        <v>1348</v>
      </c>
      <c r="B78" s="1583" t="s">
        <v>1340</v>
      </c>
      <c r="C78" s="1609" t="s">
        <v>1246</v>
      </c>
      <c r="D78" s="1612">
        <v>15</v>
      </c>
      <c r="E78" s="1586"/>
      <c r="F78" s="1587">
        <f>D78*E78</f>
        <v>0</v>
      </c>
    </row>
    <row r="79" spans="1:6" ht="24">
      <c r="A79" s="1582" t="s">
        <v>1349</v>
      </c>
      <c r="B79" s="1583" t="s">
        <v>1350</v>
      </c>
      <c r="C79" s="1594"/>
      <c r="D79" s="1613"/>
      <c r="E79" s="1614"/>
      <c r="F79" s="1615"/>
    </row>
    <row r="80" spans="1:6" ht="12.75">
      <c r="A80" s="1582" t="s">
        <v>1351</v>
      </c>
      <c r="B80" s="1583" t="s">
        <v>1340</v>
      </c>
      <c r="C80" s="1609" t="s">
        <v>1246</v>
      </c>
      <c r="D80" s="1612">
        <v>15</v>
      </c>
      <c r="E80" s="1586"/>
      <c r="F80" s="1587">
        <f>D80*E80</f>
        <v>0</v>
      </c>
    </row>
    <row r="81" spans="1:6" ht="24">
      <c r="A81" s="1582" t="s">
        <v>1352</v>
      </c>
      <c r="B81" s="1583" t="s">
        <v>1353</v>
      </c>
      <c r="C81" s="1594"/>
      <c r="D81" s="1613"/>
      <c r="E81" s="1614"/>
      <c r="F81" s="1615"/>
    </row>
    <row r="82" spans="1:6" ht="12.75">
      <c r="A82" s="1582" t="s">
        <v>1354</v>
      </c>
      <c r="B82" s="1583" t="s">
        <v>1355</v>
      </c>
      <c r="C82" s="1609" t="s">
        <v>1246</v>
      </c>
      <c r="D82" s="1612">
        <v>15</v>
      </c>
      <c r="E82" s="1586"/>
      <c r="F82" s="1587">
        <f>D82*E82</f>
        <v>0</v>
      </c>
    </row>
    <row r="83" spans="1:6" ht="12.75">
      <c r="A83" s="1582" t="s">
        <v>1354</v>
      </c>
      <c r="B83" s="1583" t="s">
        <v>1356</v>
      </c>
      <c r="C83" s="1609" t="s">
        <v>1246</v>
      </c>
      <c r="D83" s="1612">
        <v>10</v>
      </c>
      <c r="E83" s="1586"/>
      <c r="F83" s="1587">
        <f>D83*E83</f>
        <v>0</v>
      </c>
    </row>
    <row r="84" spans="1:6" ht="12.75">
      <c r="A84" s="1582" t="s">
        <v>1357</v>
      </c>
      <c r="B84" s="1583" t="s">
        <v>1358</v>
      </c>
      <c r="C84" s="1609" t="s">
        <v>1246</v>
      </c>
      <c r="D84" s="1612">
        <v>10</v>
      </c>
      <c r="E84" s="1586"/>
      <c r="F84" s="1587">
        <f>D84*E84</f>
        <v>0</v>
      </c>
    </row>
    <row r="85" spans="1:6" ht="12.75">
      <c r="A85" s="1572" t="s">
        <v>1359</v>
      </c>
      <c r="B85" s="1572" t="s">
        <v>1360</v>
      </c>
      <c r="C85" s="1572"/>
      <c r="D85" s="1572"/>
      <c r="E85" s="1572"/>
      <c r="F85" s="1573">
        <f>SUM(F86:F95)</f>
        <v>0</v>
      </c>
    </row>
    <row r="86" spans="1:6" ht="24">
      <c r="A86" s="1582" t="s">
        <v>1361</v>
      </c>
      <c r="B86" s="1583" t="s">
        <v>1362</v>
      </c>
      <c r="C86" s="1609" t="s">
        <v>1246</v>
      </c>
      <c r="D86" s="1616">
        <v>35</v>
      </c>
      <c r="E86" s="1586"/>
      <c r="F86" s="1587">
        <f aca="true" t="shared" si="1" ref="F86:F95">D86*E86</f>
        <v>0</v>
      </c>
    </row>
    <row r="87" spans="1:6" ht="24">
      <c r="A87" s="1582" t="s">
        <v>1363</v>
      </c>
      <c r="B87" s="1583" t="s">
        <v>1364</v>
      </c>
      <c r="C87" s="1609" t="s">
        <v>1246</v>
      </c>
      <c r="D87" s="1616">
        <v>25</v>
      </c>
      <c r="E87" s="1586"/>
      <c r="F87" s="1587">
        <f>D87*E87</f>
        <v>0</v>
      </c>
    </row>
    <row r="88" spans="1:6" ht="36">
      <c r="A88" s="1582" t="s">
        <v>1365</v>
      </c>
      <c r="B88" s="1583" t="s">
        <v>1366</v>
      </c>
      <c r="C88" s="1609" t="s">
        <v>1246</v>
      </c>
      <c r="D88" s="1616">
        <v>15</v>
      </c>
      <c r="E88" s="1586"/>
      <c r="F88" s="1587">
        <f t="shared" si="1"/>
        <v>0</v>
      </c>
    </row>
    <row r="89" spans="1:6" ht="36">
      <c r="A89" s="1582" t="s">
        <v>1367</v>
      </c>
      <c r="B89" s="1583" t="s">
        <v>1368</v>
      </c>
      <c r="C89" s="1594"/>
      <c r="D89" s="1613"/>
      <c r="E89" s="1614"/>
      <c r="F89" s="1615"/>
    </row>
    <row r="90" spans="1:6" ht="12.75">
      <c r="A90" s="1582" t="s">
        <v>1369</v>
      </c>
      <c r="B90" s="1583" t="s">
        <v>1370</v>
      </c>
      <c r="C90" s="1609" t="s">
        <v>53</v>
      </c>
      <c r="D90" s="1616">
        <v>10</v>
      </c>
      <c r="E90" s="1586"/>
      <c r="F90" s="1587">
        <f>D90*E90</f>
        <v>0</v>
      </c>
    </row>
    <row r="91" spans="1:6" ht="12.75">
      <c r="A91" s="1582" t="s">
        <v>1371</v>
      </c>
      <c r="B91" s="1583" t="s">
        <v>1372</v>
      </c>
      <c r="C91" s="1609" t="s">
        <v>53</v>
      </c>
      <c r="D91" s="1616">
        <v>8</v>
      </c>
      <c r="E91" s="1586"/>
      <c r="F91" s="1587">
        <f>D91*E91</f>
        <v>0</v>
      </c>
    </row>
    <row r="92" spans="1:6" ht="24">
      <c r="A92" s="1582" t="s">
        <v>1373</v>
      </c>
      <c r="B92" s="1583" t="s">
        <v>1374</v>
      </c>
      <c r="C92" s="1609" t="s">
        <v>53</v>
      </c>
      <c r="D92" s="1616">
        <v>4</v>
      </c>
      <c r="E92" s="1586"/>
      <c r="F92" s="1587">
        <f>D92*E92</f>
        <v>0</v>
      </c>
    </row>
    <row r="93" spans="1:6" ht="60">
      <c r="A93" s="1582" t="s">
        <v>1375</v>
      </c>
      <c r="B93" s="1583" t="s">
        <v>1376</v>
      </c>
      <c r="C93" s="1609" t="s">
        <v>53</v>
      </c>
      <c r="D93" s="1616">
        <v>1</v>
      </c>
      <c r="E93" s="1586"/>
      <c r="F93" s="1587">
        <f t="shared" si="1"/>
        <v>0</v>
      </c>
    </row>
    <row r="94" spans="1:6" ht="24">
      <c r="A94" s="1582" t="s">
        <v>1377</v>
      </c>
      <c r="B94" s="1583" t="s">
        <v>1378</v>
      </c>
      <c r="C94" s="1609" t="s">
        <v>1246</v>
      </c>
      <c r="D94" s="1616">
        <v>30</v>
      </c>
      <c r="E94" s="1586"/>
      <c r="F94" s="1587">
        <f t="shared" si="1"/>
        <v>0</v>
      </c>
    </row>
    <row r="95" spans="1:6" ht="36">
      <c r="A95" s="1582" t="s">
        <v>1379</v>
      </c>
      <c r="B95" s="1583" t="s">
        <v>1380</v>
      </c>
      <c r="C95" s="1609" t="s">
        <v>53</v>
      </c>
      <c r="D95" s="1616">
        <v>35</v>
      </c>
      <c r="E95" s="1586"/>
      <c r="F95" s="1587">
        <f t="shared" si="1"/>
        <v>0</v>
      </c>
    </row>
    <row r="96" spans="1:6" ht="12.75">
      <c r="A96" s="1572" t="s">
        <v>1381</v>
      </c>
      <c r="B96" s="1572" t="s">
        <v>1382</v>
      </c>
      <c r="C96" s="1572"/>
      <c r="D96" s="1572"/>
      <c r="E96" s="1572"/>
      <c r="F96" s="1573">
        <f>SUM(F97:F111)</f>
        <v>0</v>
      </c>
    </row>
    <row r="97" spans="1:6" ht="24">
      <c r="A97" s="1582" t="s">
        <v>1383</v>
      </c>
      <c r="B97" s="1611" t="s">
        <v>1384</v>
      </c>
      <c r="C97" s="1617"/>
      <c r="D97" s="1613"/>
      <c r="E97" s="1614"/>
      <c r="F97" s="1615"/>
    </row>
    <row r="98" spans="1:6" ht="12.75">
      <c r="A98" s="1582"/>
      <c r="B98" s="1583" t="s">
        <v>1385</v>
      </c>
      <c r="C98" s="1617"/>
      <c r="D98" s="1613"/>
      <c r="E98" s="1614"/>
      <c r="F98" s="1615"/>
    </row>
    <row r="99" spans="1:6" ht="12.75">
      <c r="A99" s="1582"/>
      <c r="B99" s="1583" t="s">
        <v>1386</v>
      </c>
      <c r="C99" s="1617"/>
      <c r="D99" s="1613"/>
      <c r="E99" s="1614"/>
      <c r="F99" s="1615"/>
    </row>
    <row r="100" spans="1:6" ht="12.75">
      <c r="A100" s="1582"/>
      <c r="B100" s="1583" t="s">
        <v>1387</v>
      </c>
      <c r="C100" s="1617"/>
      <c r="D100" s="1613"/>
      <c r="E100" s="1614"/>
      <c r="F100" s="1615"/>
    </row>
    <row r="101" spans="1:6" ht="12.75">
      <c r="A101" s="1582"/>
      <c r="B101" s="1583" t="s">
        <v>1388</v>
      </c>
      <c r="C101" s="1617"/>
      <c r="D101" s="1613"/>
      <c r="E101" s="1614"/>
      <c r="F101" s="1615"/>
    </row>
    <row r="102" spans="1:6" ht="12.75">
      <c r="A102" s="1582"/>
      <c r="B102" s="1583" t="s">
        <v>1389</v>
      </c>
      <c r="C102" s="1617"/>
      <c r="D102" s="1613"/>
      <c r="E102" s="1614"/>
      <c r="F102" s="1615"/>
    </row>
    <row r="103" spans="1:6" ht="12.75">
      <c r="A103" s="1582"/>
      <c r="B103" s="1583" t="s">
        <v>28</v>
      </c>
      <c r="C103" s="1609" t="s">
        <v>53</v>
      </c>
      <c r="D103" s="1616">
        <v>1</v>
      </c>
      <c r="E103" s="1586"/>
      <c r="F103" s="1587">
        <f>D103*E103</f>
        <v>0</v>
      </c>
    </row>
    <row r="104" spans="1:6" ht="168">
      <c r="A104" s="1582" t="s">
        <v>1390</v>
      </c>
      <c r="B104" s="1583" t="s">
        <v>1391</v>
      </c>
      <c r="C104" s="1609" t="s">
        <v>1392</v>
      </c>
      <c r="D104" s="1616">
        <v>1</v>
      </c>
      <c r="E104" s="1618"/>
      <c r="F104" s="1587">
        <f aca="true" t="shared" si="2" ref="F104:F111">D104*E104</f>
        <v>0</v>
      </c>
    </row>
    <row r="105" spans="1:6" ht="48">
      <c r="A105" s="1582" t="s">
        <v>1393</v>
      </c>
      <c r="B105" s="1583" t="s">
        <v>1394</v>
      </c>
      <c r="C105" s="1609" t="s">
        <v>1392</v>
      </c>
      <c r="D105" s="1616">
        <v>1</v>
      </c>
      <c r="E105" s="1618"/>
      <c r="F105" s="1587">
        <f t="shared" si="2"/>
        <v>0</v>
      </c>
    </row>
    <row r="106" spans="1:6" ht="60">
      <c r="A106" s="1582" t="s">
        <v>1395</v>
      </c>
      <c r="B106" s="1619" t="s">
        <v>1396</v>
      </c>
      <c r="C106" s="1609" t="s">
        <v>1392</v>
      </c>
      <c r="D106" s="1616">
        <v>1</v>
      </c>
      <c r="E106" s="1618"/>
      <c r="F106" s="1587">
        <f t="shared" si="2"/>
        <v>0</v>
      </c>
    </row>
    <row r="107" spans="1:6" ht="36">
      <c r="A107" s="1582" t="s">
        <v>1397</v>
      </c>
      <c r="B107" s="1620" t="s">
        <v>1398</v>
      </c>
      <c r="C107" s="1609" t="s">
        <v>1392</v>
      </c>
      <c r="D107" s="1616">
        <v>1</v>
      </c>
      <c r="E107" s="1618"/>
      <c r="F107" s="1587">
        <f t="shared" si="2"/>
        <v>0</v>
      </c>
    </row>
    <row r="108" spans="1:6" ht="36">
      <c r="A108" s="1582" t="s">
        <v>1399</v>
      </c>
      <c r="B108" s="1619" t="s">
        <v>1400</v>
      </c>
      <c r="C108" s="1609" t="s">
        <v>1392</v>
      </c>
      <c r="D108" s="1616">
        <v>1</v>
      </c>
      <c r="E108" s="1618"/>
      <c r="F108" s="1587">
        <f t="shared" si="2"/>
        <v>0</v>
      </c>
    </row>
    <row r="109" spans="1:6" ht="36">
      <c r="A109" s="1582" t="s">
        <v>1401</v>
      </c>
      <c r="B109" s="1611" t="s">
        <v>1402</v>
      </c>
      <c r="C109" s="1609" t="s">
        <v>1392</v>
      </c>
      <c r="D109" s="1616">
        <v>1</v>
      </c>
      <c r="E109" s="1618"/>
      <c r="F109" s="1587">
        <f t="shared" si="2"/>
        <v>0</v>
      </c>
    </row>
    <row r="110" spans="1:6" ht="24">
      <c r="A110" s="1582" t="s">
        <v>1403</v>
      </c>
      <c r="B110" s="1583" t="s">
        <v>1404</v>
      </c>
      <c r="C110" s="1609" t="s">
        <v>1392</v>
      </c>
      <c r="D110" s="1616">
        <v>1</v>
      </c>
      <c r="E110" s="1618"/>
      <c r="F110" s="1587">
        <f t="shared" si="2"/>
        <v>0</v>
      </c>
    </row>
    <row r="111" spans="1:6" ht="72">
      <c r="A111" s="1582" t="s">
        <v>1405</v>
      </c>
      <c r="B111" s="1583" t="s">
        <v>1406</v>
      </c>
      <c r="C111" s="1609" t="s">
        <v>1392</v>
      </c>
      <c r="D111" s="1616">
        <v>1</v>
      </c>
      <c r="E111" s="1618"/>
      <c r="F111" s="1587">
        <f t="shared" si="2"/>
        <v>0</v>
      </c>
    </row>
  </sheetData>
  <sheetProtection/>
  <mergeCells count="1">
    <mergeCell ref="E1:F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4"/>
  </sheetPr>
  <dimension ref="A1:F131"/>
  <sheetViews>
    <sheetView zoomScalePageLayoutView="0" workbookViewId="0" topLeftCell="A16">
      <selection activeCell="K16" sqref="K16"/>
    </sheetView>
  </sheetViews>
  <sheetFormatPr defaultColWidth="9.140625" defaultRowHeight="12.75"/>
  <cols>
    <col min="1" max="1" width="10.7109375" style="1651" customWidth="1"/>
    <col min="2" max="2" width="70.7109375" style="1652" customWidth="1"/>
    <col min="3" max="3" width="7.7109375" style="1653" customWidth="1"/>
    <col min="4" max="4" width="10.7109375" style="1654" customWidth="1"/>
    <col min="5" max="5" width="15.7109375" style="1655" customWidth="1"/>
    <col min="6" max="6" width="15.7109375" style="1656" customWidth="1"/>
  </cols>
  <sheetData>
    <row r="1" spans="1:6" ht="15">
      <c r="A1" s="1562" t="s">
        <v>73</v>
      </c>
      <c r="B1" s="1581" t="s">
        <v>1407</v>
      </c>
      <c r="C1" s="1621"/>
      <c r="D1" s="1622"/>
      <c r="E1" s="2200">
        <f>SUM(F2+F20+F62+F105+F116)</f>
        <v>0</v>
      </c>
      <c r="F1" s="2201"/>
    </row>
    <row r="2" spans="1:6" ht="12.75">
      <c r="A2" s="1623" t="s">
        <v>1242</v>
      </c>
      <c r="B2" s="1623" t="s">
        <v>1243</v>
      </c>
      <c r="C2" s="1624"/>
      <c r="D2" s="1624"/>
      <c r="E2" s="1624"/>
      <c r="F2" s="1625">
        <f>SUM(F3:F16)</f>
        <v>0</v>
      </c>
    </row>
    <row r="3" spans="1:6" ht="48">
      <c r="A3" s="1588" t="s">
        <v>1244</v>
      </c>
      <c r="B3" s="1589" t="s">
        <v>1408</v>
      </c>
      <c r="C3" s="1590" t="s">
        <v>1246</v>
      </c>
      <c r="D3" s="1591">
        <v>510</v>
      </c>
      <c r="E3" s="1592"/>
      <c r="F3" s="1593">
        <f>D3*E3</f>
        <v>0</v>
      </c>
    </row>
    <row r="4" spans="1:6" ht="36">
      <c r="A4" s="1588" t="s">
        <v>1247</v>
      </c>
      <c r="B4" s="1589" t="s">
        <v>1409</v>
      </c>
      <c r="C4" s="1590" t="s">
        <v>1246</v>
      </c>
      <c r="D4" s="1591">
        <v>500</v>
      </c>
      <c r="E4" s="1592"/>
      <c r="F4" s="1593">
        <f>D4*E4</f>
        <v>0</v>
      </c>
    </row>
    <row r="5" spans="1:6" ht="12.75">
      <c r="A5" s="1588" t="s">
        <v>1249</v>
      </c>
      <c r="B5" s="1589" t="s">
        <v>1250</v>
      </c>
      <c r="C5" s="1590" t="s">
        <v>1246</v>
      </c>
      <c r="D5" s="1591">
        <v>500</v>
      </c>
      <c r="E5" s="1592"/>
      <c r="F5" s="1593">
        <f>D5*E5</f>
        <v>0</v>
      </c>
    </row>
    <row r="6" spans="1:6" ht="24">
      <c r="A6" s="1588" t="s">
        <v>1251</v>
      </c>
      <c r="B6" s="1589" t="s">
        <v>1410</v>
      </c>
      <c r="C6" s="1626"/>
      <c r="D6" s="1627"/>
      <c r="E6" s="1628"/>
      <c r="F6" s="1629"/>
    </row>
    <row r="7" spans="1:6" ht="48">
      <c r="A7" s="1588"/>
      <c r="B7" s="1589" t="s">
        <v>1411</v>
      </c>
      <c r="C7" s="1626"/>
      <c r="D7" s="1627"/>
      <c r="E7" s="1628"/>
      <c r="F7" s="1629"/>
    </row>
    <row r="8" spans="1:6" ht="24">
      <c r="A8" s="1588"/>
      <c r="B8" s="1589" t="s">
        <v>1412</v>
      </c>
      <c r="C8" s="1626"/>
      <c r="D8" s="1627"/>
      <c r="E8" s="1628"/>
      <c r="F8" s="1629"/>
    </row>
    <row r="9" spans="1:6" ht="12.75">
      <c r="A9" s="1588"/>
      <c r="B9" s="1589" t="s">
        <v>1413</v>
      </c>
      <c r="C9" s="1626"/>
      <c r="D9" s="1627"/>
      <c r="E9" s="1628"/>
      <c r="F9" s="1629"/>
    </row>
    <row r="10" spans="1:6" ht="12.75">
      <c r="A10" s="1630"/>
      <c r="B10" s="1589" t="s">
        <v>1414</v>
      </c>
      <c r="C10" s="1631"/>
      <c r="D10" s="1627"/>
      <c r="E10" s="1632"/>
      <c r="F10" s="1626"/>
    </row>
    <row r="11" spans="1:6" ht="12.75">
      <c r="A11" s="1630"/>
      <c r="B11" s="1589" t="s">
        <v>1415</v>
      </c>
      <c r="C11" s="1631"/>
      <c r="D11" s="1627"/>
      <c r="E11" s="1632"/>
      <c r="F11" s="1626"/>
    </row>
    <row r="12" spans="1:6" ht="12.75">
      <c r="A12" s="1588"/>
      <c r="B12" s="1589" t="s">
        <v>1296</v>
      </c>
      <c r="C12" s="1633" t="s">
        <v>53</v>
      </c>
      <c r="D12" s="1634">
        <v>1</v>
      </c>
      <c r="E12" s="1592"/>
      <c r="F12" s="1593">
        <f>D12*E12</f>
        <v>0</v>
      </c>
    </row>
    <row r="13" spans="1:6" ht="36">
      <c r="A13" s="1588" t="s">
        <v>1416</v>
      </c>
      <c r="B13" s="1589" t="s">
        <v>1417</v>
      </c>
      <c r="C13" s="1633" t="s">
        <v>53</v>
      </c>
      <c r="D13" s="1634">
        <v>5</v>
      </c>
      <c r="E13" s="1592"/>
      <c r="F13" s="1593">
        <f>D13*E13</f>
        <v>0</v>
      </c>
    </row>
    <row r="14" spans="1:6" ht="24">
      <c r="A14" s="1588" t="s">
        <v>1418</v>
      </c>
      <c r="B14" s="1589" t="s">
        <v>1419</v>
      </c>
      <c r="C14" s="1633" t="s">
        <v>53</v>
      </c>
      <c r="D14" s="1634">
        <v>1</v>
      </c>
      <c r="E14" s="1592"/>
      <c r="F14" s="1593">
        <f>D14*E14</f>
        <v>0</v>
      </c>
    </row>
    <row r="15" spans="1:6" ht="24">
      <c r="A15" s="1588" t="s">
        <v>1420</v>
      </c>
      <c r="B15" s="1589" t="s">
        <v>1421</v>
      </c>
      <c r="C15" s="1590" t="s">
        <v>1422</v>
      </c>
      <c r="D15" s="1591">
        <v>8</v>
      </c>
      <c r="E15" s="1592"/>
      <c r="F15" s="1593">
        <f>D15*E15</f>
        <v>0</v>
      </c>
    </row>
    <row r="16" spans="1:6" ht="60">
      <c r="A16" s="1588" t="s">
        <v>1423</v>
      </c>
      <c r="B16" s="1589" t="s">
        <v>1424</v>
      </c>
      <c r="C16" s="1590" t="s">
        <v>53</v>
      </c>
      <c r="D16" s="1591">
        <v>8</v>
      </c>
      <c r="E16" s="1592"/>
      <c r="F16" s="1593">
        <f>D16*E16</f>
        <v>0</v>
      </c>
    </row>
    <row r="17" spans="1:6" ht="60">
      <c r="A17" s="1588" t="s">
        <v>1425</v>
      </c>
      <c r="B17" s="1589" t="s">
        <v>1426</v>
      </c>
      <c r="C17" s="1626"/>
      <c r="D17" s="1627"/>
      <c r="E17" s="1628"/>
      <c r="F17" s="1626"/>
    </row>
    <row r="18" spans="1:6" ht="48">
      <c r="A18" s="1588" t="s">
        <v>1427</v>
      </c>
      <c r="B18" s="1589" t="s">
        <v>1428</v>
      </c>
      <c r="C18" s="1635" t="s">
        <v>53</v>
      </c>
      <c r="D18" s="1636">
        <v>1</v>
      </c>
      <c r="E18" s="1637"/>
      <c r="F18" s="1593">
        <f>D18*E18</f>
        <v>0</v>
      </c>
    </row>
    <row r="19" spans="1:6" ht="60">
      <c r="A19" s="1588" t="s">
        <v>1429</v>
      </c>
      <c r="B19" s="1589" t="s">
        <v>1430</v>
      </c>
      <c r="C19" s="1635" t="s">
        <v>53</v>
      </c>
      <c r="D19" s="1636">
        <v>1</v>
      </c>
      <c r="E19" s="1637"/>
      <c r="F19" s="1593">
        <f>D19*E19</f>
        <v>0</v>
      </c>
    </row>
    <row r="20" spans="1:6" ht="12.75">
      <c r="A20" s="1623" t="s">
        <v>1255</v>
      </c>
      <c r="B20" s="1623" t="s">
        <v>1256</v>
      </c>
      <c r="C20" s="1624"/>
      <c r="D20" s="1624"/>
      <c r="E20" s="1624"/>
      <c r="F20" s="1625">
        <f>SUM(F61)</f>
        <v>0</v>
      </c>
    </row>
    <row r="21" spans="1:6" ht="24">
      <c r="A21" s="1588"/>
      <c r="B21" s="1589" t="s">
        <v>1257</v>
      </c>
      <c r="C21" s="1626"/>
      <c r="D21" s="1627"/>
      <c r="E21" s="1628"/>
      <c r="F21" s="1629"/>
    </row>
    <row r="22" spans="1:6" ht="48">
      <c r="A22" s="1588"/>
      <c r="B22" s="1589" t="s">
        <v>1258</v>
      </c>
      <c r="C22" s="1626"/>
      <c r="D22" s="1627"/>
      <c r="E22" s="1628"/>
      <c r="F22" s="1626"/>
    </row>
    <row r="23" spans="1:6" ht="36">
      <c r="A23" s="1588"/>
      <c r="B23" s="1589" t="s">
        <v>1431</v>
      </c>
      <c r="C23" s="1626"/>
      <c r="D23" s="1627"/>
      <c r="E23" s="1628"/>
      <c r="F23" s="1626"/>
    </row>
    <row r="24" spans="1:6" ht="12.75">
      <c r="A24" s="1630"/>
      <c r="B24" s="1589" t="s">
        <v>1432</v>
      </c>
      <c r="C24" s="1631"/>
      <c r="D24" s="1627"/>
      <c r="E24" s="1632"/>
      <c r="F24" s="1626"/>
    </row>
    <row r="25" spans="1:6" ht="12.75">
      <c r="A25" s="1630"/>
      <c r="B25" s="1589" t="s">
        <v>1433</v>
      </c>
      <c r="C25" s="1631"/>
      <c r="D25" s="1627"/>
      <c r="E25" s="1632"/>
      <c r="F25" s="1626"/>
    </row>
    <row r="26" spans="1:6" ht="24">
      <c r="A26" s="1588"/>
      <c r="B26" s="1589" t="s">
        <v>1412</v>
      </c>
      <c r="C26" s="1626"/>
      <c r="D26" s="1627"/>
      <c r="E26" s="1628"/>
      <c r="F26" s="1626"/>
    </row>
    <row r="27" spans="1:6" ht="12.75">
      <c r="A27" s="1588"/>
      <c r="B27" s="1589" t="s">
        <v>1434</v>
      </c>
      <c r="C27" s="1626"/>
      <c r="D27" s="1627"/>
      <c r="E27" s="1628"/>
      <c r="F27" s="1628"/>
    </row>
    <row r="28" spans="1:6" ht="12.75">
      <c r="A28" s="1588"/>
      <c r="B28" s="1589" t="s">
        <v>1435</v>
      </c>
      <c r="C28" s="1626"/>
      <c r="D28" s="1627"/>
      <c r="E28" s="1628"/>
      <c r="F28" s="1626"/>
    </row>
    <row r="29" spans="1:6" ht="12.75">
      <c r="A29" s="1588"/>
      <c r="B29" s="1589" t="s">
        <v>1436</v>
      </c>
      <c r="C29" s="1626"/>
      <c r="D29" s="1627"/>
      <c r="E29" s="1628"/>
      <c r="F29" s="1628"/>
    </row>
    <row r="30" spans="1:6" ht="12.75">
      <c r="A30" s="1588"/>
      <c r="B30" s="1589" t="s">
        <v>1437</v>
      </c>
      <c r="C30" s="1626"/>
      <c r="D30" s="1627"/>
      <c r="E30" s="1628"/>
      <c r="F30" s="1626"/>
    </row>
    <row r="31" spans="1:6" ht="12.75">
      <c r="A31" s="1588"/>
      <c r="B31" s="1589" t="s">
        <v>1266</v>
      </c>
      <c r="C31" s="1626"/>
      <c r="D31" s="1627"/>
      <c r="E31" s="1626"/>
      <c r="F31" s="1626"/>
    </row>
    <row r="32" spans="1:6" ht="12.75">
      <c r="A32" s="1588"/>
      <c r="B32" s="1589" t="s">
        <v>1267</v>
      </c>
      <c r="C32" s="1626"/>
      <c r="D32" s="1627"/>
      <c r="E32" s="1626"/>
      <c r="F32" s="1626"/>
    </row>
    <row r="33" spans="1:6" ht="12.75">
      <c r="A33" s="1588"/>
      <c r="B33" s="1589" t="s">
        <v>1268</v>
      </c>
      <c r="C33" s="1626"/>
      <c r="D33" s="1627"/>
      <c r="E33" s="1628"/>
      <c r="F33" s="1626"/>
    </row>
    <row r="34" spans="1:6" ht="12.75">
      <c r="A34" s="1588"/>
      <c r="B34" s="1589" t="s">
        <v>1269</v>
      </c>
      <c r="C34" s="1626"/>
      <c r="D34" s="1627"/>
      <c r="E34" s="1628"/>
      <c r="F34" s="1626"/>
    </row>
    <row r="35" spans="1:6" ht="12.75">
      <c r="A35" s="1588"/>
      <c r="B35" s="1589" t="s">
        <v>1270</v>
      </c>
      <c r="C35" s="1626"/>
      <c r="D35" s="1627"/>
      <c r="E35" s="1628"/>
      <c r="F35" s="1626"/>
    </row>
    <row r="36" spans="1:6" ht="24">
      <c r="A36" s="1588"/>
      <c r="B36" s="1589" t="s">
        <v>1438</v>
      </c>
      <c r="C36" s="1626"/>
      <c r="D36" s="1627"/>
      <c r="E36" s="1628"/>
      <c r="F36" s="1628"/>
    </row>
    <row r="37" spans="1:6" ht="12.75">
      <c r="A37" s="1588"/>
      <c r="B37" s="1589" t="s">
        <v>1439</v>
      </c>
      <c r="C37" s="1626"/>
      <c r="D37" s="1628"/>
      <c r="E37" s="1628"/>
      <c r="F37" s="1628"/>
    </row>
    <row r="38" spans="1:6" ht="12.75">
      <c r="A38" s="1588"/>
      <c r="B38" s="1589" t="s">
        <v>1440</v>
      </c>
      <c r="C38" s="1626"/>
      <c r="D38" s="1627"/>
      <c r="E38" s="1628"/>
      <c r="F38" s="1628"/>
    </row>
    <row r="39" spans="1:6" ht="12.75">
      <c r="A39" s="1588"/>
      <c r="B39" s="1589" t="s">
        <v>1441</v>
      </c>
      <c r="C39" s="1626"/>
      <c r="D39" s="1627"/>
      <c r="E39" s="1628"/>
      <c r="F39" s="1628"/>
    </row>
    <row r="40" spans="1:6" ht="12.75">
      <c r="A40" s="1588"/>
      <c r="B40" s="1589" t="s">
        <v>1275</v>
      </c>
      <c r="C40" s="1626"/>
      <c r="D40" s="1627"/>
      <c r="E40" s="1628"/>
      <c r="F40" s="1626"/>
    </row>
    <row r="41" spans="1:6" ht="12.75">
      <c r="A41" s="1588"/>
      <c r="B41" s="1604" t="s">
        <v>1276</v>
      </c>
      <c r="C41" s="1626"/>
      <c r="D41" s="1627"/>
      <c r="E41" s="1628"/>
      <c r="F41" s="1626"/>
    </row>
    <row r="42" spans="1:6" ht="12.75">
      <c r="A42" s="1588"/>
      <c r="B42" s="1589" t="s">
        <v>1277</v>
      </c>
      <c r="C42" s="1626"/>
      <c r="D42" s="1627"/>
      <c r="E42" s="1628"/>
      <c r="F42" s="1628"/>
    </row>
    <row r="43" spans="1:6" ht="24">
      <c r="A43" s="1588"/>
      <c r="B43" s="1589" t="s">
        <v>1278</v>
      </c>
      <c r="C43" s="1626"/>
      <c r="D43" s="1627"/>
      <c r="E43" s="1628"/>
      <c r="F43" s="1626"/>
    </row>
    <row r="44" spans="1:6" ht="12.75">
      <c r="A44" s="1588"/>
      <c r="B44" s="1589" t="s">
        <v>1279</v>
      </c>
      <c r="C44" s="1626"/>
      <c r="D44" s="1627"/>
      <c r="E44" s="1628"/>
      <c r="F44" s="1626"/>
    </row>
    <row r="45" spans="1:6" ht="12.75">
      <c r="A45" s="1588"/>
      <c r="B45" s="1604" t="s">
        <v>1280</v>
      </c>
      <c r="C45" s="1626"/>
      <c r="D45" s="1627"/>
      <c r="E45" s="1628"/>
      <c r="F45" s="1626"/>
    </row>
    <row r="46" spans="1:6" ht="36">
      <c r="A46" s="1588"/>
      <c r="B46" s="1589" t="s">
        <v>1442</v>
      </c>
      <c r="C46" s="1626"/>
      <c r="D46" s="1627"/>
      <c r="E46" s="1632"/>
      <c r="F46" s="1626"/>
    </row>
    <row r="47" spans="1:6" ht="12.75">
      <c r="A47" s="1588"/>
      <c r="B47" s="1589" t="s">
        <v>1282</v>
      </c>
      <c r="C47" s="1626"/>
      <c r="D47" s="1627"/>
      <c r="E47" s="1628"/>
      <c r="F47" s="1629"/>
    </row>
    <row r="48" spans="1:6" ht="24">
      <c r="A48" s="1588"/>
      <c r="B48" s="1589" t="s">
        <v>1283</v>
      </c>
      <c r="C48" s="1626"/>
      <c r="D48" s="1627"/>
      <c r="E48" s="1628"/>
      <c r="F48" s="1629"/>
    </row>
    <row r="49" spans="1:6" ht="24">
      <c r="A49" s="1588"/>
      <c r="B49" s="1589" t="s">
        <v>1284</v>
      </c>
      <c r="C49" s="1626"/>
      <c r="D49" s="1638"/>
      <c r="E49" s="1628"/>
      <c r="F49" s="1629"/>
    </row>
    <row r="50" spans="1:6" ht="12.75">
      <c r="A50" s="1588"/>
      <c r="B50" s="1589" t="s">
        <v>1285</v>
      </c>
      <c r="C50" s="1626"/>
      <c r="D50" s="1638"/>
      <c r="E50" s="1628"/>
      <c r="F50" s="1629"/>
    </row>
    <row r="51" spans="1:6" ht="12.75">
      <c r="A51" s="1588"/>
      <c r="B51" s="1589" t="s">
        <v>1286</v>
      </c>
      <c r="C51" s="1626"/>
      <c r="D51" s="1638"/>
      <c r="E51" s="1628"/>
      <c r="F51" s="1629"/>
    </row>
    <row r="52" spans="1:6" ht="12.75">
      <c r="A52" s="1588"/>
      <c r="B52" s="1589" t="s">
        <v>1443</v>
      </c>
      <c r="C52" s="1626"/>
      <c r="D52" s="1627"/>
      <c r="E52" s="1628"/>
      <c r="F52" s="1629"/>
    </row>
    <row r="53" spans="1:6" ht="180">
      <c r="A53" s="1639"/>
      <c r="B53" s="1589" t="s">
        <v>1444</v>
      </c>
      <c r="C53" s="1640"/>
      <c r="D53" s="1640"/>
      <c r="E53" s="1640"/>
      <c r="F53" s="1641"/>
    </row>
    <row r="54" spans="1:6" ht="24">
      <c r="A54" s="1588"/>
      <c r="B54" s="1608" t="s">
        <v>1289</v>
      </c>
      <c r="C54" s="1626"/>
      <c r="D54" s="1627"/>
      <c r="E54" s="1628"/>
      <c r="F54" s="1629"/>
    </row>
    <row r="55" spans="1:6" ht="12.75">
      <c r="A55" s="1588"/>
      <c r="B55" s="1589" t="s">
        <v>1290</v>
      </c>
      <c r="C55" s="1626"/>
      <c r="D55" s="1627"/>
      <c r="E55" s="1628"/>
      <c r="F55" s="1629"/>
    </row>
    <row r="56" spans="1:6" ht="228">
      <c r="A56" s="1588"/>
      <c r="B56" s="1589" t="s">
        <v>1291</v>
      </c>
      <c r="C56" s="1626"/>
      <c r="D56" s="1627"/>
      <c r="E56" s="1628"/>
      <c r="F56" s="1629"/>
    </row>
    <row r="57" spans="1:6" ht="12.75">
      <c r="A57" s="1639"/>
      <c r="B57" s="1589" t="s">
        <v>1292</v>
      </c>
      <c r="C57" s="1640"/>
      <c r="D57" s="1640"/>
      <c r="E57" s="1640"/>
      <c r="F57" s="1641"/>
    </row>
    <row r="58" spans="1:6" ht="12.75">
      <c r="A58" s="1639"/>
      <c r="B58" s="1589" t="s">
        <v>1293</v>
      </c>
      <c r="C58" s="1640"/>
      <c r="D58" s="1640"/>
      <c r="E58" s="1640"/>
      <c r="F58" s="1641"/>
    </row>
    <row r="59" spans="1:6" ht="12.75">
      <c r="A59" s="1639"/>
      <c r="B59" s="1589" t="s">
        <v>1294</v>
      </c>
      <c r="C59" s="1640"/>
      <c r="D59" s="1640"/>
      <c r="E59" s="1640"/>
      <c r="F59" s="1641"/>
    </row>
    <row r="60" spans="1:6" ht="12.75">
      <c r="A60" s="1639"/>
      <c r="B60" s="1589" t="s">
        <v>1295</v>
      </c>
      <c r="C60" s="1640"/>
      <c r="D60" s="1640"/>
      <c r="E60" s="1640"/>
      <c r="F60" s="1641"/>
    </row>
    <row r="61" spans="1:6" ht="12.75">
      <c r="A61" s="1588"/>
      <c r="B61" s="1589" t="s">
        <v>1296</v>
      </c>
      <c r="C61" s="1633" t="s">
        <v>53</v>
      </c>
      <c r="D61" s="1634">
        <v>1</v>
      </c>
      <c r="E61" s="1592"/>
      <c r="F61" s="1593">
        <f>D61*E61</f>
        <v>0</v>
      </c>
    </row>
    <row r="62" spans="1:6" ht="12.75">
      <c r="A62" s="1623" t="s">
        <v>1297</v>
      </c>
      <c r="B62" s="1623" t="s">
        <v>1302</v>
      </c>
      <c r="C62" s="1624"/>
      <c r="D62" s="1624"/>
      <c r="E62" s="1624"/>
      <c r="F62" s="1625">
        <f>SUM(F66:F99)</f>
        <v>0</v>
      </c>
    </row>
    <row r="63" spans="1:6" ht="24">
      <c r="A63" s="1588" t="s">
        <v>1299</v>
      </c>
      <c r="B63" s="1589" t="s">
        <v>1304</v>
      </c>
      <c r="C63" s="1626"/>
      <c r="D63" s="1626"/>
      <c r="E63" s="1626"/>
      <c r="F63" s="1626"/>
    </row>
    <row r="64" spans="1:6" ht="12.75">
      <c r="A64" s="1588" t="s">
        <v>1445</v>
      </c>
      <c r="B64" s="1589" t="s">
        <v>1306</v>
      </c>
      <c r="C64" s="1633" t="s">
        <v>53</v>
      </c>
      <c r="D64" s="1634">
        <v>4</v>
      </c>
      <c r="E64" s="1592"/>
      <c r="F64" s="1593">
        <f>D64*E64</f>
        <v>0</v>
      </c>
    </row>
    <row r="65" spans="1:6" ht="12.75">
      <c r="A65" s="1588" t="s">
        <v>1446</v>
      </c>
      <c r="B65" s="1589" t="s">
        <v>1308</v>
      </c>
      <c r="C65" s="1633" t="s">
        <v>53</v>
      </c>
      <c r="D65" s="1634">
        <v>8</v>
      </c>
      <c r="E65" s="1592"/>
      <c r="F65" s="1593">
        <f>D65*E65</f>
        <v>0</v>
      </c>
    </row>
    <row r="66" spans="1:6" ht="24">
      <c r="A66" s="1588" t="s">
        <v>1447</v>
      </c>
      <c r="B66" s="1589" t="s">
        <v>1310</v>
      </c>
      <c r="C66" s="1626"/>
      <c r="D66" s="1626"/>
      <c r="E66" s="1626"/>
      <c r="F66" s="1626"/>
    </row>
    <row r="67" spans="1:6" ht="12.75">
      <c r="A67" s="1588" t="s">
        <v>1448</v>
      </c>
      <c r="B67" s="1642" t="s">
        <v>1312</v>
      </c>
      <c r="C67" s="1633" t="s">
        <v>1246</v>
      </c>
      <c r="D67" s="1634">
        <v>10</v>
      </c>
      <c r="E67" s="1592"/>
      <c r="F67" s="1593">
        <f aca="true" t="shared" si="0" ref="F67:F73">D67*E67</f>
        <v>0</v>
      </c>
    </row>
    <row r="68" spans="1:6" ht="12.75">
      <c r="A68" s="1588" t="s">
        <v>1449</v>
      </c>
      <c r="B68" s="1642" t="s">
        <v>1314</v>
      </c>
      <c r="C68" s="1633" t="s">
        <v>1246</v>
      </c>
      <c r="D68" s="1634">
        <v>10</v>
      </c>
      <c r="E68" s="1592"/>
      <c r="F68" s="1593">
        <f t="shared" si="0"/>
        <v>0</v>
      </c>
    </row>
    <row r="69" spans="1:6" ht="48">
      <c r="A69" s="1588" t="s">
        <v>1450</v>
      </c>
      <c r="B69" s="1589" t="s">
        <v>1316</v>
      </c>
      <c r="C69" s="1633" t="s">
        <v>53</v>
      </c>
      <c r="D69" s="1634">
        <v>2</v>
      </c>
      <c r="E69" s="1592"/>
      <c r="F69" s="1593">
        <f t="shared" si="0"/>
        <v>0</v>
      </c>
    </row>
    <row r="70" spans="1:6" ht="48">
      <c r="A70" s="1588" t="s">
        <v>1451</v>
      </c>
      <c r="B70" s="1589" t="s">
        <v>1318</v>
      </c>
      <c r="C70" s="1633" t="s">
        <v>53</v>
      </c>
      <c r="D70" s="1634">
        <v>1</v>
      </c>
      <c r="E70" s="1592"/>
      <c r="F70" s="1593">
        <f t="shared" si="0"/>
        <v>0</v>
      </c>
    </row>
    <row r="71" spans="1:6" ht="24">
      <c r="A71" s="1588" t="s">
        <v>1452</v>
      </c>
      <c r="B71" s="1589" t="s">
        <v>1320</v>
      </c>
      <c r="C71" s="1633" t="s">
        <v>53</v>
      </c>
      <c r="D71" s="1634">
        <v>1</v>
      </c>
      <c r="E71" s="1592"/>
      <c r="F71" s="1593">
        <f t="shared" si="0"/>
        <v>0</v>
      </c>
    </row>
    <row r="72" spans="1:6" ht="24">
      <c r="A72" s="1588" t="s">
        <v>1453</v>
      </c>
      <c r="B72" s="1589" t="s">
        <v>1454</v>
      </c>
      <c r="C72" s="1633" t="s">
        <v>53</v>
      </c>
      <c r="D72" s="1634">
        <v>1</v>
      </c>
      <c r="E72" s="1592"/>
      <c r="F72" s="1593">
        <f t="shared" si="0"/>
        <v>0</v>
      </c>
    </row>
    <row r="73" spans="1:6" ht="24">
      <c r="A73" s="1588" t="s">
        <v>1455</v>
      </c>
      <c r="B73" s="1589" t="s">
        <v>1324</v>
      </c>
      <c r="C73" s="1633" t="s">
        <v>53</v>
      </c>
      <c r="D73" s="1634">
        <v>1</v>
      </c>
      <c r="E73" s="1592"/>
      <c r="F73" s="1593">
        <f t="shared" si="0"/>
        <v>0</v>
      </c>
    </row>
    <row r="74" spans="1:6" ht="24">
      <c r="A74" s="1588" t="s">
        <v>1456</v>
      </c>
      <c r="B74" s="1589" t="s">
        <v>1326</v>
      </c>
      <c r="C74" s="1626"/>
      <c r="D74" s="1627"/>
      <c r="E74" s="1643"/>
      <c r="F74" s="1644"/>
    </row>
    <row r="75" spans="1:6" ht="12.75">
      <c r="A75" s="1588" t="s">
        <v>1457</v>
      </c>
      <c r="B75" s="1589" t="s">
        <v>1328</v>
      </c>
      <c r="C75" s="1633" t="s">
        <v>1246</v>
      </c>
      <c r="D75" s="1634">
        <v>15</v>
      </c>
      <c r="E75" s="1592"/>
      <c r="F75" s="1593">
        <f>D75*E75</f>
        <v>0</v>
      </c>
    </row>
    <row r="76" spans="1:6" ht="12.75">
      <c r="A76" s="1588" t="s">
        <v>1458</v>
      </c>
      <c r="B76" s="1589" t="s">
        <v>1330</v>
      </c>
      <c r="C76" s="1633" t="s">
        <v>1246</v>
      </c>
      <c r="D76" s="1634">
        <v>15</v>
      </c>
      <c r="E76" s="1592"/>
      <c r="F76" s="1593">
        <f>D76*E76</f>
        <v>0</v>
      </c>
    </row>
    <row r="77" spans="1:6" ht="24">
      <c r="A77" s="1588" t="s">
        <v>1459</v>
      </c>
      <c r="B77" s="1589" t="s">
        <v>1332</v>
      </c>
      <c r="C77" s="1626"/>
      <c r="D77" s="1627"/>
      <c r="E77" s="1643"/>
      <c r="F77" s="1644"/>
    </row>
    <row r="78" spans="1:6" ht="12.75">
      <c r="A78" s="1588" t="s">
        <v>1460</v>
      </c>
      <c r="B78" s="1589" t="s">
        <v>1328</v>
      </c>
      <c r="C78" s="1633" t="s">
        <v>1246</v>
      </c>
      <c r="D78" s="1634">
        <v>15</v>
      </c>
      <c r="E78" s="1592"/>
      <c r="F78" s="1593">
        <f>D78*E78</f>
        <v>0</v>
      </c>
    </row>
    <row r="79" spans="1:6" ht="12.75">
      <c r="A79" s="1588" t="s">
        <v>1458</v>
      </c>
      <c r="B79" s="1589" t="s">
        <v>1330</v>
      </c>
      <c r="C79" s="1633" t="s">
        <v>1246</v>
      </c>
      <c r="D79" s="1634">
        <v>15</v>
      </c>
      <c r="E79" s="1592"/>
      <c r="F79" s="1593">
        <f>D79*E79</f>
        <v>0</v>
      </c>
    </row>
    <row r="80" spans="1:6" ht="24">
      <c r="A80" s="1588" t="s">
        <v>1299</v>
      </c>
      <c r="B80" s="1589" t="s">
        <v>1461</v>
      </c>
      <c r="C80" s="1626"/>
      <c r="D80" s="1627"/>
      <c r="E80" s="1643"/>
      <c r="F80" s="1644"/>
    </row>
    <row r="81" spans="1:6" ht="12.75">
      <c r="A81" s="1588" t="s">
        <v>1462</v>
      </c>
      <c r="B81" s="1589" t="s">
        <v>1328</v>
      </c>
      <c r="C81" s="1633" t="s">
        <v>1246</v>
      </c>
      <c r="D81" s="1634">
        <v>20</v>
      </c>
      <c r="E81" s="1592"/>
      <c r="F81" s="1593">
        <f>D81*E81</f>
        <v>0</v>
      </c>
    </row>
    <row r="82" spans="1:6" ht="12.75">
      <c r="A82" s="1588" t="s">
        <v>1463</v>
      </c>
      <c r="B82" s="1589" t="s">
        <v>1330</v>
      </c>
      <c r="C82" s="1633" t="s">
        <v>1246</v>
      </c>
      <c r="D82" s="1634">
        <v>20</v>
      </c>
      <c r="E82" s="1592"/>
      <c r="F82" s="1593">
        <f>D82*E82</f>
        <v>0</v>
      </c>
    </row>
    <row r="83" spans="1:6" ht="24">
      <c r="A83" s="1588" t="s">
        <v>1464</v>
      </c>
      <c r="B83" s="1589" t="s">
        <v>1336</v>
      </c>
      <c r="C83" s="1626"/>
      <c r="D83" s="1627"/>
      <c r="E83" s="1643"/>
      <c r="F83" s="1644"/>
    </row>
    <row r="84" spans="1:6" ht="12.75">
      <c r="A84" s="1588" t="s">
        <v>1465</v>
      </c>
      <c r="B84" s="1589" t="s">
        <v>1328</v>
      </c>
      <c r="C84" s="1633" t="s">
        <v>1246</v>
      </c>
      <c r="D84" s="1634">
        <v>15</v>
      </c>
      <c r="E84" s="1592"/>
      <c r="F84" s="1593">
        <f>D84*E84</f>
        <v>0</v>
      </c>
    </row>
    <row r="85" spans="1:6" ht="12.75">
      <c r="A85" s="1588" t="s">
        <v>1466</v>
      </c>
      <c r="B85" s="1589" t="s">
        <v>1330</v>
      </c>
      <c r="C85" s="1633" t="s">
        <v>1246</v>
      </c>
      <c r="D85" s="1634">
        <v>15</v>
      </c>
      <c r="E85" s="1592"/>
      <c r="F85" s="1593">
        <f>D85*E85</f>
        <v>0</v>
      </c>
    </row>
    <row r="86" spans="1:6" ht="12.75">
      <c r="A86" s="1588" t="s">
        <v>1467</v>
      </c>
      <c r="B86" s="1589" t="s">
        <v>1340</v>
      </c>
      <c r="C86" s="1633" t="s">
        <v>1246</v>
      </c>
      <c r="D86" s="1634">
        <v>15</v>
      </c>
      <c r="E86" s="1592"/>
      <c r="F86" s="1593">
        <f>D86*E86</f>
        <v>0</v>
      </c>
    </row>
    <row r="87" spans="1:6" ht="24">
      <c r="A87" s="1588" t="s">
        <v>1468</v>
      </c>
      <c r="B87" s="1589" t="s">
        <v>1342</v>
      </c>
      <c r="C87" s="1626"/>
      <c r="D87" s="1627"/>
      <c r="E87" s="1643"/>
      <c r="F87" s="1644"/>
    </row>
    <row r="88" spans="1:6" ht="12.75">
      <c r="A88" s="1588" t="s">
        <v>1469</v>
      </c>
      <c r="B88" s="1589" t="s">
        <v>1328</v>
      </c>
      <c r="C88" s="1633" t="s">
        <v>1246</v>
      </c>
      <c r="D88" s="1634">
        <v>20</v>
      </c>
      <c r="E88" s="1592"/>
      <c r="F88" s="1593">
        <f>D88*E88</f>
        <v>0</v>
      </c>
    </row>
    <row r="89" spans="1:6" ht="12.75">
      <c r="A89" s="1588" t="s">
        <v>1470</v>
      </c>
      <c r="B89" s="1589" t="s">
        <v>1330</v>
      </c>
      <c r="C89" s="1633" t="s">
        <v>1246</v>
      </c>
      <c r="D89" s="1634">
        <v>20</v>
      </c>
      <c r="E89" s="1592"/>
      <c r="F89" s="1593">
        <f>D89*E89</f>
        <v>0</v>
      </c>
    </row>
    <row r="90" spans="1:6" ht="12.75">
      <c r="A90" s="1588" t="s">
        <v>1471</v>
      </c>
      <c r="B90" s="1589" t="s">
        <v>1340</v>
      </c>
      <c r="C90" s="1633" t="s">
        <v>1246</v>
      </c>
      <c r="D90" s="1634">
        <v>20</v>
      </c>
      <c r="E90" s="1592"/>
      <c r="F90" s="1593">
        <f>D90*E90</f>
        <v>0</v>
      </c>
    </row>
    <row r="91" spans="1:6" ht="24">
      <c r="A91" s="1588" t="s">
        <v>1472</v>
      </c>
      <c r="B91" s="1589" t="s">
        <v>1473</v>
      </c>
      <c r="C91" s="1626"/>
      <c r="D91" s="1627"/>
      <c r="E91" s="1643"/>
      <c r="F91" s="1644"/>
    </row>
    <row r="92" spans="1:6" ht="12.75">
      <c r="A92" s="1588" t="s">
        <v>1474</v>
      </c>
      <c r="B92" s="1589" t="s">
        <v>1328</v>
      </c>
      <c r="C92" s="1633" t="s">
        <v>1246</v>
      </c>
      <c r="D92" s="1634">
        <v>10</v>
      </c>
      <c r="E92" s="1592"/>
      <c r="F92" s="1593">
        <f>D92*E92</f>
        <v>0</v>
      </c>
    </row>
    <row r="93" spans="1:6" ht="12.75">
      <c r="A93" s="1588" t="s">
        <v>1475</v>
      </c>
      <c r="B93" s="1589" t="s">
        <v>1340</v>
      </c>
      <c r="C93" s="1633" t="s">
        <v>1246</v>
      </c>
      <c r="D93" s="1634">
        <v>10</v>
      </c>
      <c r="E93" s="1592"/>
      <c r="F93" s="1593">
        <f>D93*E93</f>
        <v>0</v>
      </c>
    </row>
    <row r="94" spans="1:6" ht="12.75">
      <c r="A94" s="1588" t="s">
        <v>1476</v>
      </c>
      <c r="B94" s="1589" t="s">
        <v>1477</v>
      </c>
      <c r="C94" s="1626"/>
      <c r="D94" s="1627"/>
      <c r="E94" s="1643"/>
      <c r="F94" s="1628"/>
    </row>
    <row r="95" spans="1:6" ht="12.75">
      <c r="A95" s="1588" t="s">
        <v>1478</v>
      </c>
      <c r="B95" s="1589" t="s">
        <v>1479</v>
      </c>
      <c r="C95" s="1633" t="s">
        <v>53</v>
      </c>
      <c r="D95" s="1634">
        <v>1</v>
      </c>
      <c r="E95" s="1592"/>
      <c r="F95" s="1593">
        <f>D95*E95</f>
        <v>0</v>
      </c>
    </row>
    <row r="96" spans="1:6" ht="24">
      <c r="A96" s="1588" t="s">
        <v>1480</v>
      </c>
      <c r="B96" s="1589" t="s">
        <v>1481</v>
      </c>
      <c r="C96" s="1626"/>
      <c r="D96" s="1627"/>
      <c r="E96" s="1643"/>
      <c r="F96" s="1644"/>
    </row>
    <row r="97" spans="1:6" ht="12.75">
      <c r="A97" s="1588" t="s">
        <v>1482</v>
      </c>
      <c r="B97" s="1589" t="s">
        <v>1355</v>
      </c>
      <c r="C97" s="1633" t="s">
        <v>1246</v>
      </c>
      <c r="D97" s="1634">
        <v>15</v>
      </c>
      <c r="E97" s="1592"/>
      <c r="F97" s="1593">
        <f aca="true" t="shared" si="1" ref="F97:F102">D97*E97</f>
        <v>0</v>
      </c>
    </row>
    <row r="98" spans="1:6" ht="12.75">
      <c r="A98" s="1588" t="s">
        <v>1482</v>
      </c>
      <c r="B98" s="1589" t="s">
        <v>1356</v>
      </c>
      <c r="C98" s="1633" t="s">
        <v>1246</v>
      </c>
      <c r="D98" s="1634">
        <v>10</v>
      </c>
      <c r="E98" s="1592"/>
      <c r="F98" s="1593">
        <f t="shared" si="1"/>
        <v>0</v>
      </c>
    </row>
    <row r="99" spans="1:6" ht="12.75">
      <c r="A99" s="1588" t="s">
        <v>1483</v>
      </c>
      <c r="B99" s="1589" t="s">
        <v>1358</v>
      </c>
      <c r="C99" s="1633" t="s">
        <v>1246</v>
      </c>
      <c r="D99" s="1634">
        <v>10</v>
      </c>
      <c r="E99" s="1592"/>
      <c r="F99" s="1593">
        <f t="shared" si="1"/>
        <v>0</v>
      </c>
    </row>
    <row r="100" spans="1:6" ht="48">
      <c r="A100" s="1588" t="s">
        <v>1484</v>
      </c>
      <c r="B100" s="1589" t="s">
        <v>1485</v>
      </c>
      <c r="C100" s="1633" t="s">
        <v>1422</v>
      </c>
      <c r="D100" s="1634">
        <v>8</v>
      </c>
      <c r="E100" s="1592"/>
      <c r="F100" s="1593">
        <f t="shared" si="1"/>
        <v>0</v>
      </c>
    </row>
    <row r="101" spans="1:6" ht="24">
      <c r="A101" s="1588" t="s">
        <v>1486</v>
      </c>
      <c r="B101" s="1589" t="s">
        <v>1487</v>
      </c>
      <c r="C101" s="1633" t="s">
        <v>53</v>
      </c>
      <c r="D101" s="1634">
        <v>1</v>
      </c>
      <c r="E101" s="1592"/>
      <c r="F101" s="1593">
        <f t="shared" si="1"/>
        <v>0</v>
      </c>
    </row>
    <row r="102" spans="1:6" ht="36">
      <c r="A102" s="1588" t="s">
        <v>1488</v>
      </c>
      <c r="B102" s="1589" t="s">
        <v>1489</v>
      </c>
      <c r="C102" s="1590" t="s">
        <v>1246</v>
      </c>
      <c r="D102" s="1591">
        <v>55</v>
      </c>
      <c r="E102" s="1592"/>
      <c r="F102" s="1593">
        <f t="shared" si="1"/>
        <v>0</v>
      </c>
    </row>
    <row r="103" spans="1:6" ht="24">
      <c r="A103" s="1588" t="s">
        <v>1490</v>
      </c>
      <c r="B103" s="1589" t="s">
        <v>1491</v>
      </c>
      <c r="C103" s="1626"/>
      <c r="D103" s="1627"/>
      <c r="E103" s="1643"/>
      <c r="F103" s="1644"/>
    </row>
    <row r="104" spans="1:6" ht="12.75">
      <c r="A104" s="1588" t="s">
        <v>1492</v>
      </c>
      <c r="B104" s="1589" t="s">
        <v>1493</v>
      </c>
      <c r="C104" s="1633" t="s">
        <v>1246</v>
      </c>
      <c r="D104" s="1634">
        <v>70</v>
      </c>
      <c r="E104" s="1592"/>
      <c r="F104" s="1593">
        <f>D104*E104</f>
        <v>0</v>
      </c>
    </row>
    <row r="105" spans="1:6" ht="12.75">
      <c r="A105" s="1623" t="s">
        <v>1301</v>
      </c>
      <c r="B105" s="1623" t="s">
        <v>1360</v>
      </c>
      <c r="C105" s="1624"/>
      <c r="D105" s="1624"/>
      <c r="E105" s="1624"/>
      <c r="F105" s="1625">
        <f>SUM(F106:F115)</f>
        <v>0</v>
      </c>
    </row>
    <row r="106" spans="1:6" ht="24">
      <c r="A106" s="1588" t="s">
        <v>1303</v>
      </c>
      <c r="B106" s="1589" t="s">
        <v>1362</v>
      </c>
      <c r="C106" s="1633" t="s">
        <v>1246</v>
      </c>
      <c r="D106" s="1645">
        <v>35</v>
      </c>
      <c r="E106" s="1592"/>
      <c r="F106" s="1593">
        <f>D106*E106</f>
        <v>0</v>
      </c>
    </row>
    <row r="107" spans="1:6" ht="24">
      <c r="A107" s="1588" t="s">
        <v>1309</v>
      </c>
      <c r="B107" s="1589" t="s">
        <v>1364</v>
      </c>
      <c r="C107" s="1633" t="s">
        <v>1246</v>
      </c>
      <c r="D107" s="1645">
        <v>25</v>
      </c>
      <c r="E107" s="1592"/>
      <c r="F107" s="1593">
        <f>D107*E107</f>
        <v>0</v>
      </c>
    </row>
    <row r="108" spans="1:6" ht="36">
      <c r="A108" s="1588" t="s">
        <v>1315</v>
      </c>
      <c r="B108" s="1589" t="s">
        <v>1366</v>
      </c>
      <c r="C108" s="1633" t="s">
        <v>1246</v>
      </c>
      <c r="D108" s="1645">
        <v>15</v>
      </c>
      <c r="E108" s="1592"/>
      <c r="F108" s="1593">
        <f>D108*E108</f>
        <v>0</v>
      </c>
    </row>
    <row r="109" spans="1:6" ht="36">
      <c r="A109" s="1588" t="s">
        <v>1317</v>
      </c>
      <c r="B109" s="1589" t="s">
        <v>1494</v>
      </c>
      <c r="C109" s="1626"/>
      <c r="D109" s="1627"/>
      <c r="E109" s="1643"/>
      <c r="F109" s="1644"/>
    </row>
    <row r="110" spans="1:6" ht="12.75">
      <c r="A110" s="1588" t="s">
        <v>1495</v>
      </c>
      <c r="B110" s="1589" t="s">
        <v>1370</v>
      </c>
      <c r="C110" s="1633" t="s">
        <v>53</v>
      </c>
      <c r="D110" s="1645">
        <v>10</v>
      </c>
      <c r="E110" s="1592"/>
      <c r="F110" s="1593">
        <f aca="true" t="shared" si="2" ref="F110:F115">D110*E110</f>
        <v>0</v>
      </c>
    </row>
    <row r="111" spans="1:6" ht="12.75">
      <c r="A111" s="1588" t="s">
        <v>1496</v>
      </c>
      <c r="B111" s="1589" t="s">
        <v>1372</v>
      </c>
      <c r="C111" s="1633" t="s">
        <v>53</v>
      </c>
      <c r="D111" s="1645">
        <v>8</v>
      </c>
      <c r="E111" s="1592"/>
      <c r="F111" s="1593">
        <f t="shared" si="2"/>
        <v>0</v>
      </c>
    </row>
    <row r="112" spans="1:6" ht="24">
      <c r="A112" s="1588" t="s">
        <v>1319</v>
      </c>
      <c r="B112" s="1589" t="s">
        <v>1374</v>
      </c>
      <c r="C112" s="1633" t="s">
        <v>53</v>
      </c>
      <c r="D112" s="1645">
        <v>4</v>
      </c>
      <c r="E112" s="1592"/>
      <c r="F112" s="1593">
        <f t="shared" si="2"/>
        <v>0</v>
      </c>
    </row>
    <row r="113" spans="1:6" ht="60">
      <c r="A113" s="1588" t="s">
        <v>1321</v>
      </c>
      <c r="B113" s="1589" t="s">
        <v>1376</v>
      </c>
      <c r="C113" s="1633" t="s">
        <v>53</v>
      </c>
      <c r="D113" s="1645">
        <v>1</v>
      </c>
      <c r="E113" s="1592"/>
      <c r="F113" s="1593">
        <f t="shared" si="2"/>
        <v>0</v>
      </c>
    </row>
    <row r="114" spans="1:6" ht="24">
      <c r="A114" s="1588" t="s">
        <v>1323</v>
      </c>
      <c r="B114" s="1589" t="s">
        <v>1378</v>
      </c>
      <c r="C114" s="1633" t="s">
        <v>1246</v>
      </c>
      <c r="D114" s="1645">
        <v>30</v>
      </c>
      <c r="E114" s="1592"/>
      <c r="F114" s="1593">
        <f t="shared" si="2"/>
        <v>0</v>
      </c>
    </row>
    <row r="115" spans="1:6" ht="36">
      <c r="A115" s="1588" t="s">
        <v>1325</v>
      </c>
      <c r="B115" s="1589" t="s">
        <v>1380</v>
      </c>
      <c r="C115" s="1633" t="s">
        <v>53</v>
      </c>
      <c r="D115" s="1645">
        <v>50</v>
      </c>
      <c r="E115" s="1592"/>
      <c r="F115" s="1593">
        <f t="shared" si="2"/>
        <v>0</v>
      </c>
    </row>
    <row r="116" spans="1:6" ht="12.75">
      <c r="A116" s="1623" t="s">
        <v>1359</v>
      </c>
      <c r="B116" s="1623" t="s">
        <v>1382</v>
      </c>
      <c r="C116" s="1624"/>
      <c r="D116" s="1624"/>
      <c r="E116" s="1624"/>
      <c r="F116" s="1625">
        <f>SUM(F117:F131)</f>
        <v>0</v>
      </c>
    </row>
    <row r="117" spans="1:6" ht="24">
      <c r="A117" s="1582" t="s">
        <v>1361</v>
      </c>
      <c r="B117" s="1642" t="s">
        <v>1384</v>
      </c>
      <c r="C117" s="1646"/>
      <c r="D117" s="1627"/>
      <c r="E117" s="1643"/>
      <c r="F117" s="1644"/>
    </row>
    <row r="118" spans="1:6" ht="12.75">
      <c r="A118" s="1588"/>
      <c r="B118" s="1589" t="s">
        <v>1385</v>
      </c>
      <c r="C118" s="1646"/>
      <c r="D118" s="1627"/>
      <c r="E118" s="1643"/>
      <c r="F118" s="1644"/>
    </row>
    <row r="119" spans="1:6" ht="12.75">
      <c r="A119" s="1588"/>
      <c r="B119" s="1589" t="s">
        <v>1386</v>
      </c>
      <c r="C119" s="1646"/>
      <c r="D119" s="1627"/>
      <c r="E119" s="1643"/>
      <c r="F119" s="1644"/>
    </row>
    <row r="120" spans="1:6" ht="12.75">
      <c r="A120" s="1588"/>
      <c r="B120" s="1589" t="s">
        <v>1387</v>
      </c>
      <c r="C120" s="1646"/>
      <c r="D120" s="1627"/>
      <c r="E120" s="1643"/>
      <c r="F120" s="1644"/>
    </row>
    <row r="121" spans="1:6" ht="12.75">
      <c r="A121" s="1588"/>
      <c r="B121" s="1589" t="s">
        <v>1388</v>
      </c>
      <c r="C121" s="1646"/>
      <c r="D121" s="1627"/>
      <c r="E121" s="1643"/>
      <c r="F121" s="1644"/>
    </row>
    <row r="122" spans="1:6" ht="12.75">
      <c r="A122" s="1588"/>
      <c r="B122" s="1589" t="s">
        <v>1389</v>
      </c>
      <c r="C122" s="1646"/>
      <c r="D122" s="1627"/>
      <c r="E122" s="1643"/>
      <c r="F122" s="1644"/>
    </row>
    <row r="123" spans="1:6" ht="12.75">
      <c r="A123" s="1588"/>
      <c r="B123" s="1589" t="s">
        <v>28</v>
      </c>
      <c r="C123" s="1633" t="s">
        <v>53</v>
      </c>
      <c r="D123" s="1645">
        <v>1</v>
      </c>
      <c r="E123" s="1592"/>
      <c r="F123" s="1593">
        <f aca="true" t="shared" si="3" ref="F123:F131">D123*E123</f>
        <v>0</v>
      </c>
    </row>
    <row r="124" spans="1:6" ht="156">
      <c r="A124" s="1582" t="s">
        <v>1363</v>
      </c>
      <c r="B124" s="1583" t="s">
        <v>1497</v>
      </c>
      <c r="C124" s="1609" t="s">
        <v>1392</v>
      </c>
      <c r="D124" s="1616">
        <v>1</v>
      </c>
      <c r="E124" s="1647"/>
      <c r="F124" s="1593">
        <f t="shared" si="3"/>
        <v>0</v>
      </c>
    </row>
    <row r="125" spans="1:6" ht="48">
      <c r="A125" s="1582" t="s">
        <v>1365</v>
      </c>
      <c r="B125" s="1583" t="s">
        <v>1394</v>
      </c>
      <c r="C125" s="1609" t="s">
        <v>1392</v>
      </c>
      <c r="D125" s="1616">
        <v>1</v>
      </c>
      <c r="E125" s="1647"/>
      <c r="F125" s="1593">
        <f t="shared" si="3"/>
        <v>0</v>
      </c>
    </row>
    <row r="126" spans="1:6" ht="60">
      <c r="A126" s="1582" t="s">
        <v>1367</v>
      </c>
      <c r="B126" s="1619" t="s">
        <v>1396</v>
      </c>
      <c r="C126" s="1609" t="s">
        <v>1392</v>
      </c>
      <c r="D126" s="1616">
        <v>1</v>
      </c>
      <c r="E126" s="1647"/>
      <c r="F126" s="1593">
        <f t="shared" si="3"/>
        <v>0</v>
      </c>
    </row>
    <row r="127" spans="1:6" ht="36">
      <c r="A127" s="1582" t="s">
        <v>1373</v>
      </c>
      <c r="B127" s="1648" t="s">
        <v>1398</v>
      </c>
      <c r="C127" s="1633" t="s">
        <v>1392</v>
      </c>
      <c r="D127" s="1645">
        <v>1</v>
      </c>
      <c r="E127" s="1649"/>
      <c r="F127" s="1593">
        <f t="shared" si="3"/>
        <v>0</v>
      </c>
    </row>
    <row r="128" spans="1:6" ht="36">
      <c r="A128" s="1582" t="s">
        <v>1375</v>
      </c>
      <c r="B128" s="1650" t="s">
        <v>1400</v>
      </c>
      <c r="C128" s="1633" t="s">
        <v>1392</v>
      </c>
      <c r="D128" s="1645">
        <v>1</v>
      </c>
      <c r="E128" s="1649"/>
      <c r="F128" s="1593">
        <f t="shared" si="3"/>
        <v>0</v>
      </c>
    </row>
    <row r="129" spans="1:6" ht="36">
      <c r="A129" s="1582" t="s">
        <v>1377</v>
      </c>
      <c r="B129" s="1642" t="s">
        <v>1402</v>
      </c>
      <c r="C129" s="1633" t="s">
        <v>1392</v>
      </c>
      <c r="D129" s="1645">
        <v>1</v>
      </c>
      <c r="E129" s="1649"/>
      <c r="F129" s="1593">
        <f t="shared" si="3"/>
        <v>0</v>
      </c>
    </row>
    <row r="130" spans="1:6" ht="24">
      <c r="A130" s="1582" t="s">
        <v>1379</v>
      </c>
      <c r="B130" s="1589" t="s">
        <v>1404</v>
      </c>
      <c r="C130" s="1633" t="s">
        <v>1392</v>
      </c>
      <c r="D130" s="1645">
        <v>1</v>
      </c>
      <c r="E130" s="1649"/>
      <c r="F130" s="1593">
        <f t="shared" si="3"/>
        <v>0</v>
      </c>
    </row>
    <row r="131" spans="1:6" ht="72">
      <c r="A131" s="1582" t="s">
        <v>1498</v>
      </c>
      <c r="B131" s="1589" t="s">
        <v>1406</v>
      </c>
      <c r="C131" s="1633" t="s">
        <v>1392</v>
      </c>
      <c r="D131" s="1645">
        <v>1</v>
      </c>
      <c r="E131" s="1649"/>
      <c r="F131" s="1593">
        <f t="shared" si="3"/>
        <v>0</v>
      </c>
    </row>
  </sheetData>
  <sheetProtection/>
  <mergeCells count="1">
    <mergeCell ref="E1:F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4"/>
  </sheetPr>
  <dimension ref="A1:F75"/>
  <sheetViews>
    <sheetView view="pageBreakPreview" zoomScale="130" zoomScaleSheetLayoutView="130" workbookViewId="0" topLeftCell="A1">
      <selection activeCell="B104" sqref="B104"/>
    </sheetView>
  </sheetViews>
  <sheetFormatPr defaultColWidth="9.140625" defaultRowHeight="12.75"/>
  <cols>
    <col min="1" max="1" width="6.00390625" style="18" customWidth="1"/>
    <col min="2" max="2" width="45.7109375" style="18" customWidth="1"/>
    <col min="3" max="3" width="8.7109375" style="1512" customWidth="1"/>
    <col min="4" max="4" width="8.8515625" style="1511" customWidth="1"/>
    <col min="5" max="5" width="14.28125" style="1510" customWidth="1"/>
    <col min="6" max="6" width="13.57421875" style="1909" customWidth="1"/>
    <col min="7" max="16384" width="9.140625" style="18" customWidth="1"/>
  </cols>
  <sheetData>
    <row r="1" spans="1:6" ht="38.25" customHeight="1">
      <c r="A1" s="1561"/>
      <c r="B1" s="1560"/>
      <c r="C1" s="1559"/>
      <c r="D1" s="31"/>
      <c r="E1" s="33" t="s">
        <v>18</v>
      </c>
      <c r="F1" s="1905" t="s">
        <v>1556</v>
      </c>
    </row>
    <row r="2" spans="3:6" ht="12.75">
      <c r="C2" s="1558"/>
      <c r="D2" s="1557"/>
      <c r="E2" s="1556"/>
      <c r="F2" s="1906"/>
    </row>
    <row r="3" spans="1:6" ht="25.5">
      <c r="A3" s="1555" t="s">
        <v>0</v>
      </c>
      <c r="B3" s="1554" t="s">
        <v>1</v>
      </c>
      <c r="C3" s="1554" t="s">
        <v>2</v>
      </c>
      <c r="D3" s="1553" t="s">
        <v>3</v>
      </c>
      <c r="E3" s="34" t="s">
        <v>4</v>
      </c>
      <c r="F3" s="1907" t="s">
        <v>5</v>
      </c>
    </row>
    <row r="4" spans="1:6" ht="12.75">
      <c r="A4" s="1552"/>
      <c r="B4" s="1551"/>
      <c r="C4" s="1550"/>
      <c r="D4" s="1549"/>
      <c r="E4" s="1548"/>
      <c r="F4" s="1908"/>
    </row>
    <row r="5" spans="1:4" ht="12.75">
      <c r="A5" s="878" t="s">
        <v>29</v>
      </c>
      <c r="B5" s="1547" t="s">
        <v>1543</v>
      </c>
      <c r="C5" s="736"/>
      <c r="D5" s="722"/>
    </row>
    <row r="6" spans="1:4" ht="12.75">
      <c r="A6" s="878"/>
      <c r="B6" s="791"/>
      <c r="C6" s="736"/>
      <c r="D6" s="722"/>
    </row>
    <row r="7" spans="1:4" ht="63.75">
      <c r="A7" s="746" t="s">
        <v>6</v>
      </c>
      <c r="B7" s="1672" t="s">
        <v>1542</v>
      </c>
      <c r="C7" s="736"/>
      <c r="D7" s="722"/>
    </row>
    <row r="8" spans="1:4" ht="76.5">
      <c r="A8" s="746"/>
      <c r="B8" s="1672" t="s">
        <v>1541</v>
      </c>
      <c r="C8" s="736"/>
      <c r="D8" s="722"/>
    </row>
    <row r="9" spans="1:6" ht="25.5">
      <c r="A9" s="746"/>
      <c r="B9" s="1671" t="s">
        <v>1540</v>
      </c>
      <c r="C9" s="736" t="s">
        <v>13</v>
      </c>
      <c r="D9" s="722">
        <v>1</v>
      </c>
      <c r="F9" s="1909">
        <f>D9*E9</f>
        <v>0</v>
      </c>
    </row>
    <row r="10" spans="1:4" ht="12.75">
      <c r="A10" s="1663"/>
      <c r="B10" s="1662"/>
      <c r="D10" s="1669"/>
    </row>
    <row r="11" spans="1:4" ht="12.75">
      <c r="A11" s="746" t="s">
        <v>7</v>
      </c>
      <c r="B11" s="791" t="s">
        <v>1539</v>
      </c>
      <c r="C11" s="736"/>
      <c r="D11" s="722"/>
    </row>
    <row r="12" spans="1:4" ht="12.75">
      <c r="A12" s="746"/>
      <c r="B12" s="791" t="s">
        <v>1538</v>
      </c>
      <c r="C12" s="736"/>
      <c r="D12" s="722"/>
    </row>
    <row r="13" spans="1:4" ht="12.75">
      <c r="A13" s="746"/>
      <c r="B13" s="791" t="s">
        <v>1537</v>
      </c>
      <c r="C13" s="736"/>
      <c r="D13" s="722"/>
    </row>
    <row r="14" spans="1:6" ht="12.75">
      <c r="A14" s="746"/>
      <c r="B14" s="29" t="s">
        <v>9</v>
      </c>
      <c r="C14" s="736" t="s">
        <v>13</v>
      </c>
      <c r="D14" s="722">
        <v>1</v>
      </c>
      <c r="F14" s="1909">
        <f>D14*E14</f>
        <v>0</v>
      </c>
    </row>
    <row r="15" spans="1:4" ht="12.75">
      <c r="A15" s="1663"/>
      <c r="D15" s="1669"/>
    </row>
    <row r="16" spans="1:4" ht="25.5">
      <c r="A16" s="746" t="s">
        <v>8</v>
      </c>
      <c r="B16" s="760" t="s">
        <v>1536</v>
      </c>
      <c r="C16" s="736"/>
      <c r="D16" s="722"/>
    </row>
    <row r="17" spans="1:6" ht="12.75">
      <c r="A17" s="746"/>
      <c r="B17" s="29" t="s">
        <v>9</v>
      </c>
      <c r="C17" s="736" t="s">
        <v>13</v>
      </c>
      <c r="D17" s="722">
        <v>1</v>
      </c>
      <c r="F17" s="1909">
        <f>D17*E17</f>
        <v>0</v>
      </c>
    </row>
    <row r="18" spans="1:2" ht="12.75">
      <c r="A18" s="1663"/>
      <c r="B18" s="1662"/>
    </row>
    <row r="19" spans="1:6" ht="25.5">
      <c r="A19" s="746" t="s">
        <v>10</v>
      </c>
      <c r="B19" s="791" t="s">
        <v>1535</v>
      </c>
      <c r="C19" s="736"/>
      <c r="D19" s="1669"/>
      <c r="E19" s="1670"/>
      <c r="F19" s="1917"/>
    </row>
    <row r="20" spans="1:4" ht="14.25">
      <c r="A20" s="746"/>
      <c r="B20" s="791" t="s">
        <v>1534</v>
      </c>
      <c r="C20" s="736"/>
      <c r="D20" s="1669"/>
    </row>
    <row r="21" spans="1:6" ht="14.25">
      <c r="A21" s="746"/>
      <c r="B21" s="791" t="s">
        <v>1533</v>
      </c>
      <c r="C21" s="736" t="s">
        <v>294</v>
      </c>
      <c r="D21" s="1668">
        <v>14700</v>
      </c>
      <c r="F21" s="1909">
        <f>D21*E21</f>
        <v>0</v>
      </c>
    </row>
    <row r="22" spans="1:6" ht="14.25">
      <c r="A22" s="746"/>
      <c r="B22" s="791" t="s">
        <v>1532</v>
      </c>
      <c r="C22" s="736" t="s">
        <v>294</v>
      </c>
      <c r="D22" s="722">
        <v>1600</v>
      </c>
      <c r="F22" s="1909">
        <f>D22*E22</f>
        <v>0</v>
      </c>
    </row>
    <row r="23" spans="1:4" ht="12.75">
      <c r="A23" s="746"/>
      <c r="B23" s="791"/>
      <c r="C23" s="736"/>
      <c r="D23" s="722"/>
    </row>
    <row r="24" spans="1:4" ht="51">
      <c r="A24" s="746" t="s">
        <v>29</v>
      </c>
      <c r="B24" s="791" t="s">
        <v>1531</v>
      </c>
      <c r="C24" s="736"/>
      <c r="D24" s="722"/>
    </row>
    <row r="25" spans="1:6" ht="12.75">
      <c r="A25" s="746"/>
      <c r="B25" s="791" t="s">
        <v>9</v>
      </c>
      <c r="C25" s="736" t="s">
        <v>13</v>
      </c>
      <c r="D25" s="722">
        <v>1</v>
      </c>
      <c r="F25" s="1909">
        <f>D25*E25</f>
        <v>0</v>
      </c>
    </row>
    <row r="26" spans="1:4" ht="12.75">
      <c r="A26" s="746"/>
      <c r="B26" s="791"/>
      <c r="C26" s="736"/>
      <c r="D26" s="722"/>
    </row>
    <row r="27" spans="1:4" ht="51">
      <c r="A27" s="746" t="s">
        <v>115</v>
      </c>
      <c r="B27" s="791" t="s">
        <v>1530</v>
      </c>
      <c r="C27" s="736"/>
      <c r="D27" s="722"/>
    </row>
    <row r="28" spans="1:6" ht="12.75">
      <c r="A28" s="746"/>
      <c r="B28" s="791" t="s">
        <v>9</v>
      </c>
      <c r="C28" s="736" t="s">
        <v>13</v>
      </c>
      <c r="D28" s="722">
        <v>1</v>
      </c>
      <c r="F28" s="1909">
        <f>D28*E28</f>
        <v>0</v>
      </c>
    </row>
    <row r="29" spans="1:4" ht="12.75">
      <c r="A29" s="746"/>
      <c r="B29" s="791"/>
      <c r="C29" s="736"/>
      <c r="D29" s="722"/>
    </row>
    <row r="30" spans="1:4" ht="51">
      <c r="A30" s="746" t="s">
        <v>105</v>
      </c>
      <c r="B30" s="62" t="s">
        <v>1529</v>
      </c>
      <c r="C30" s="736"/>
      <c r="D30" s="722"/>
    </row>
    <row r="31" spans="1:6" ht="38.25">
      <c r="A31" s="746"/>
      <c r="B31" s="62" t="s">
        <v>1528</v>
      </c>
      <c r="C31" s="736" t="s">
        <v>13</v>
      </c>
      <c r="D31" s="722">
        <v>1</v>
      </c>
      <c r="F31" s="1909">
        <f>D31*E31</f>
        <v>0</v>
      </c>
    </row>
    <row r="32" spans="1:4" ht="12.75">
      <c r="A32" s="746"/>
      <c r="B32" s="791"/>
      <c r="C32" s="736"/>
      <c r="D32" s="722"/>
    </row>
    <row r="33" spans="1:4" ht="76.5">
      <c r="A33" s="746" t="s">
        <v>286</v>
      </c>
      <c r="B33" s="794" t="s">
        <v>1527</v>
      </c>
      <c r="C33" s="736"/>
      <c r="D33" s="722"/>
    </row>
    <row r="34" spans="1:6" ht="12.75">
      <c r="A34" s="746"/>
      <c r="B34" s="791" t="s">
        <v>1526</v>
      </c>
      <c r="C34" s="736" t="s">
        <v>13</v>
      </c>
      <c r="D34" s="722">
        <v>1</v>
      </c>
      <c r="F34" s="1909">
        <f>D34*E34</f>
        <v>0</v>
      </c>
    </row>
    <row r="35" spans="1:4" ht="12.75">
      <c r="A35" s="746"/>
      <c r="B35" s="791"/>
      <c r="C35" s="736"/>
      <c r="D35" s="722"/>
    </row>
    <row r="36" spans="1:4" ht="51">
      <c r="A36" s="746" t="s">
        <v>282</v>
      </c>
      <c r="B36" s="794" t="s">
        <v>1525</v>
      </c>
      <c r="C36" s="736"/>
      <c r="D36" s="722"/>
    </row>
    <row r="37" spans="1:6" ht="12.75">
      <c r="A37" s="746"/>
      <c r="B37" s="794" t="s">
        <v>1524</v>
      </c>
      <c r="C37" s="736" t="s">
        <v>287</v>
      </c>
      <c r="D37" s="722">
        <v>50</v>
      </c>
      <c r="F37" s="1909">
        <f>D37*E37</f>
        <v>0</v>
      </c>
    </row>
    <row r="38" spans="1:4" ht="12.75">
      <c r="A38" s="746"/>
      <c r="B38" s="791"/>
      <c r="C38" s="736"/>
      <c r="D38" s="722"/>
    </row>
    <row r="39" spans="1:4" ht="51">
      <c r="A39" s="746" t="s">
        <v>279</v>
      </c>
      <c r="B39" s="62" t="s">
        <v>1523</v>
      </c>
      <c r="C39" s="736"/>
      <c r="D39" s="722"/>
    </row>
    <row r="40" spans="1:6" ht="12.75">
      <c r="A40" s="746"/>
      <c r="B40" s="62" t="s">
        <v>1522</v>
      </c>
      <c r="C40" s="736" t="s">
        <v>13</v>
      </c>
      <c r="D40" s="722">
        <v>1</v>
      </c>
      <c r="F40" s="1909">
        <f>D40*E40</f>
        <v>0</v>
      </c>
    </row>
    <row r="41" spans="1:6" s="804" customFormat="1" ht="12.75">
      <c r="A41" s="723"/>
      <c r="B41" s="794"/>
      <c r="C41" s="792"/>
      <c r="D41" s="860"/>
      <c r="E41" s="64"/>
      <c r="F41" s="1807"/>
    </row>
    <row r="42" spans="1:6" s="804" customFormat="1" ht="76.5">
      <c r="A42" s="723" t="s">
        <v>276</v>
      </c>
      <c r="B42" s="794" t="s">
        <v>1521</v>
      </c>
      <c r="C42" s="792"/>
      <c r="D42" s="860"/>
      <c r="E42" s="64"/>
      <c r="F42" s="1807"/>
    </row>
    <row r="43" spans="1:6" s="804" customFormat="1" ht="25.5">
      <c r="A43" s="723"/>
      <c r="B43" s="794" t="s">
        <v>1520</v>
      </c>
      <c r="C43" s="792" t="s">
        <v>1422</v>
      </c>
      <c r="D43" s="860">
        <v>140</v>
      </c>
      <c r="E43" s="64"/>
      <c r="F43" s="1807">
        <f>D43*E43</f>
        <v>0</v>
      </c>
    </row>
    <row r="44" spans="1:6" s="804" customFormat="1" ht="12.75">
      <c r="A44" s="723"/>
      <c r="B44" s="794"/>
      <c r="C44" s="792"/>
      <c r="D44" s="860"/>
      <c r="E44" s="64"/>
      <c r="F44" s="1807"/>
    </row>
    <row r="45" spans="1:6" s="804" customFormat="1" ht="63.75">
      <c r="A45" s="723" t="s">
        <v>273</v>
      </c>
      <c r="B45" s="3" t="s">
        <v>1519</v>
      </c>
      <c r="C45" s="792"/>
      <c r="D45" s="860"/>
      <c r="E45" s="64"/>
      <c r="F45" s="1807"/>
    </row>
    <row r="46" spans="1:6" s="804" customFormat="1" ht="14.25">
      <c r="A46" s="723"/>
      <c r="B46" s="3" t="s">
        <v>627</v>
      </c>
      <c r="C46" s="9" t="s">
        <v>313</v>
      </c>
      <c r="D46" s="1667">
        <v>3</v>
      </c>
      <c r="E46" s="64"/>
      <c r="F46" s="1807">
        <f>D46*E46</f>
        <v>0</v>
      </c>
    </row>
    <row r="47" spans="1:6" s="804" customFormat="1" ht="12.75">
      <c r="A47" s="723"/>
      <c r="B47" s="794"/>
      <c r="C47" s="792"/>
      <c r="D47" s="860"/>
      <c r="E47" s="64"/>
      <c r="F47" s="1807"/>
    </row>
    <row r="48" spans="1:6" s="804" customFormat="1" ht="12.75">
      <c r="A48" s="1665" t="s">
        <v>449</v>
      </c>
      <c r="B48" s="881" t="s">
        <v>1518</v>
      </c>
      <c r="C48" s="1664"/>
      <c r="D48" s="860"/>
      <c r="E48" s="64"/>
      <c r="F48" s="1807"/>
    </row>
    <row r="49" spans="1:6" s="804" customFormat="1" ht="51">
      <c r="A49" s="1665"/>
      <c r="B49" s="881" t="s">
        <v>1517</v>
      </c>
      <c r="C49" s="1664"/>
      <c r="D49" s="860"/>
      <c r="E49" s="64"/>
      <c r="F49" s="1807"/>
    </row>
    <row r="50" spans="1:6" s="804" customFormat="1" ht="12.75">
      <c r="A50" s="1665"/>
      <c r="B50" s="881" t="s">
        <v>1516</v>
      </c>
      <c r="C50" s="1664"/>
      <c r="D50" s="860"/>
      <c r="E50" s="64"/>
      <c r="F50" s="1807"/>
    </row>
    <row r="51" spans="1:6" s="804" customFormat="1" ht="25.5">
      <c r="A51" s="1665"/>
      <c r="B51" s="881" t="s">
        <v>1515</v>
      </c>
      <c r="C51" s="1664"/>
      <c r="D51" s="860"/>
      <c r="E51" s="64"/>
      <c r="F51" s="1807"/>
    </row>
    <row r="52" spans="1:6" s="804" customFormat="1" ht="25.5">
      <c r="A52" s="1665"/>
      <c r="B52" s="881" t="s">
        <v>1514</v>
      </c>
      <c r="C52" s="1664"/>
      <c r="D52" s="860"/>
      <c r="E52" s="64"/>
      <c r="F52" s="1807"/>
    </row>
    <row r="53" spans="1:6" s="804" customFormat="1" ht="25.5">
      <c r="A53" s="1665"/>
      <c r="B53" s="881" t="s">
        <v>1513</v>
      </c>
      <c r="C53" s="1664"/>
      <c r="D53" s="860"/>
      <c r="E53" s="64"/>
      <c r="F53" s="1807"/>
    </row>
    <row r="54" spans="1:6" s="804" customFormat="1" ht="25.5">
      <c r="A54" s="1665"/>
      <c r="B54" s="1666" t="s">
        <v>1512</v>
      </c>
      <c r="C54" s="1664"/>
      <c r="D54" s="860"/>
      <c r="E54" s="64"/>
      <c r="F54" s="1807"/>
    </row>
    <row r="55" spans="1:6" s="804" customFormat="1" ht="38.25">
      <c r="A55" s="1665"/>
      <c r="B55" s="1666" t="s">
        <v>1511</v>
      </c>
      <c r="C55" s="1664"/>
      <c r="D55" s="860"/>
      <c r="E55" s="64"/>
      <c r="F55" s="1807"/>
    </row>
    <row r="56" spans="1:6" s="804" customFormat="1" ht="38.25">
      <c r="A56" s="1665"/>
      <c r="B56" s="1666" t="s">
        <v>1510</v>
      </c>
      <c r="C56" s="1664"/>
      <c r="D56" s="860"/>
      <c r="E56" s="64"/>
      <c r="F56" s="1807"/>
    </row>
    <row r="57" spans="1:6" s="804" customFormat="1" ht="25.5">
      <c r="A57" s="1665"/>
      <c r="B57" s="881" t="s">
        <v>1509</v>
      </c>
      <c r="C57" s="1664"/>
      <c r="D57" s="860"/>
      <c r="E57" s="64"/>
      <c r="F57" s="1807"/>
    </row>
    <row r="58" spans="1:6" s="804" customFormat="1" ht="12.75">
      <c r="A58" s="1665"/>
      <c r="B58" s="881" t="s">
        <v>1508</v>
      </c>
      <c r="C58" s="1664" t="s">
        <v>287</v>
      </c>
      <c r="D58" s="860">
        <v>2955</v>
      </c>
      <c r="E58" s="64"/>
      <c r="F58" s="1807">
        <f>D58*E58</f>
        <v>0</v>
      </c>
    </row>
    <row r="59" spans="1:6" s="804" customFormat="1" ht="12.75">
      <c r="A59" s="1665"/>
      <c r="B59" s="881" t="s">
        <v>1507</v>
      </c>
      <c r="C59" s="1664" t="s">
        <v>13</v>
      </c>
      <c r="D59" s="860">
        <v>1</v>
      </c>
      <c r="E59" s="64"/>
      <c r="F59" s="1807">
        <f>D59*E59</f>
        <v>0</v>
      </c>
    </row>
    <row r="60" spans="1:6" s="804" customFormat="1" ht="25.5">
      <c r="A60" s="1665"/>
      <c r="B60" s="881" t="s">
        <v>1506</v>
      </c>
      <c r="C60" s="1664" t="s">
        <v>53</v>
      </c>
      <c r="D60" s="860">
        <v>10</v>
      </c>
      <c r="E60" s="64"/>
      <c r="F60" s="1807">
        <f>D60*E60</f>
        <v>0</v>
      </c>
    </row>
    <row r="61" spans="1:6" s="804" customFormat="1" ht="25.5">
      <c r="A61" s="1665"/>
      <c r="B61" s="881" t="s">
        <v>1505</v>
      </c>
      <c r="C61" s="1664" t="s">
        <v>53</v>
      </c>
      <c r="D61" s="860">
        <v>15</v>
      </c>
      <c r="E61" s="64"/>
      <c r="F61" s="1807">
        <f>D61*E61</f>
        <v>0</v>
      </c>
    </row>
    <row r="62" spans="1:6" s="804" customFormat="1" ht="25.5">
      <c r="A62" s="1665"/>
      <c r="B62" s="881" t="s">
        <v>1504</v>
      </c>
      <c r="C62" s="1664" t="s">
        <v>287</v>
      </c>
      <c r="D62" s="860">
        <v>2955</v>
      </c>
      <c r="E62" s="64"/>
      <c r="F62" s="1807">
        <f>D62*E62</f>
        <v>0</v>
      </c>
    </row>
    <row r="63" spans="1:6" s="804" customFormat="1" ht="12.75">
      <c r="A63" s="723"/>
      <c r="B63" s="794"/>
      <c r="C63" s="792"/>
      <c r="D63" s="860"/>
      <c r="E63" s="64"/>
      <c r="F63" s="1807"/>
    </row>
    <row r="64" spans="1:6" s="804" customFormat="1" ht="12.75">
      <c r="A64" s="723"/>
      <c r="B64" s="794"/>
      <c r="C64" s="792"/>
      <c r="D64" s="860"/>
      <c r="E64" s="64"/>
      <c r="F64" s="1807"/>
    </row>
    <row r="65" spans="1:6" s="804" customFormat="1" ht="51">
      <c r="A65" s="723" t="s">
        <v>446</v>
      </c>
      <c r="B65" s="794" t="s">
        <v>1503</v>
      </c>
      <c r="C65" s="792"/>
      <c r="D65" s="860"/>
      <c r="E65" s="64"/>
      <c r="F65" s="1807"/>
    </row>
    <row r="66" spans="1:6" s="804" customFormat="1" ht="12.75">
      <c r="A66" s="723"/>
      <c r="B66" s="791" t="s">
        <v>9</v>
      </c>
      <c r="C66" s="736" t="s">
        <v>13</v>
      </c>
      <c r="D66" s="722">
        <v>1</v>
      </c>
      <c r="E66" s="64"/>
      <c r="F66" s="1807">
        <f>D66*E66</f>
        <v>0</v>
      </c>
    </row>
    <row r="67" spans="1:6" s="804" customFormat="1" ht="12.75">
      <c r="A67" s="723"/>
      <c r="B67" s="794"/>
      <c r="C67" s="792"/>
      <c r="D67" s="860"/>
      <c r="E67" s="64"/>
      <c r="F67" s="1807"/>
    </row>
    <row r="68" spans="1:6" s="804" customFormat="1" ht="51">
      <c r="A68" s="723" t="s">
        <v>443</v>
      </c>
      <c r="B68" s="794" t="s">
        <v>1502</v>
      </c>
      <c r="C68" s="792"/>
      <c r="D68" s="860"/>
      <c r="E68" s="64"/>
      <c r="F68" s="1807"/>
    </row>
    <row r="69" spans="1:6" s="804" customFormat="1" ht="12.75">
      <c r="A69" s="723"/>
      <c r="B69" s="791" t="s">
        <v>9</v>
      </c>
      <c r="C69" s="736" t="s">
        <v>13</v>
      </c>
      <c r="D69" s="722">
        <v>1</v>
      </c>
      <c r="E69" s="64"/>
      <c r="F69" s="1909">
        <f>D69*E69</f>
        <v>0</v>
      </c>
    </row>
    <row r="70" spans="1:6" s="804" customFormat="1" ht="12.75">
      <c r="A70" s="723"/>
      <c r="B70" s="794"/>
      <c r="C70" s="792"/>
      <c r="D70" s="860"/>
      <c r="E70" s="64"/>
      <c r="F70" s="1807"/>
    </row>
    <row r="71" spans="1:6" s="804" customFormat="1" ht="76.5">
      <c r="A71" s="723" t="s">
        <v>440</v>
      </c>
      <c r="B71" s="794" t="s">
        <v>1501</v>
      </c>
      <c r="C71" s="792"/>
      <c r="D71" s="860"/>
      <c r="E71" s="64"/>
      <c r="F71" s="1807"/>
    </row>
    <row r="72" spans="1:6" s="804" customFormat="1" ht="12.75">
      <c r="A72" s="723"/>
      <c r="B72" s="794"/>
      <c r="C72" s="792"/>
      <c r="D72" s="860"/>
      <c r="E72" s="64"/>
      <c r="F72" s="1807"/>
    </row>
    <row r="73" spans="1:6" s="804" customFormat="1" ht="12.75">
      <c r="A73" s="723"/>
      <c r="B73" s="794" t="s">
        <v>9</v>
      </c>
      <c r="C73" s="792" t="s">
        <v>1500</v>
      </c>
      <c r="D73" s="860">
        <v>1</v>
      </c>
      <c r="E73" s="64"/>
      <c r="F73" s="1807">
        <f>D73*E73</f>
        <v>0</v>
      </c>
    </row>
    <row r="74" spans="1:5" ht="12.75">
      <c r="A74" s="1663"/>
      <c r="B74" s="1662"/>
      <c r="C74" s="18"/>
      <c r="D74" s="29"/>
      <c r="E74" s="18"/>
    </row>
    <row r="75" spans="2:6" s="1657" customFormat="1" ht="25.5" customHeight="1">
      <c r="B75" s="1661" t="s">
        <v>1499</v>
      </c>
      <c r="C75" s="1660"/>
      <c r="D75" s="1659"/>
      <c r="E75" s="1658"/>
      <c r="F75" s="1918">
        <f>F73+F69+F66+F62+F61+F60+F59+F58+F46+F43+F40+F37+F34+F31+F28+F25+F22+F21+F17+F14+F9</f>
        <v>0</v>
      </c>
    </row>
  </sheetData>
  <sheetProtection/>
  <printOptions/>
  <pageMargins left="0.7480314960629921" right="0.1968503937007874" top="0.31496062992125984" bottom="0.984251968503937" header="0.5118110236220472" footer="0.31496062992125984"/>
  <pageSetup firstPageNumber="130" useFirstPageNumber="1" horizontalDpi="600" verticalDpi="600" orientation="portrait" paperSize="9" scale="98" r:id="rId2"/>
  <headerFooter alignWithMargins="0">
    <oddHeader xml:space="preserve">&amp;C </oddHeader>
    <oddFooter>&amp;L&amp;7Vodoopskrbni sustav Grada Paga -
REKONSTRUKCIJA - Vodoopskrbni cjevovod VS ''Pag'' - VS ''Babelina Draga''&amp;C&amp;8Revizija:
0&amp;R&amp;7List: &amp;P</oddFooter>
  </headerFooter>
  <drawing r:id="rId1"/>
</worksheet>
</file>

<file path=xl/worksheets/sheet15.xml><?xml version="1.0" encoding="utf-8"?>
<worksheet xmlns="http://schemas.openxmlformats.org/spreadsheetml/2006/main" xmlns:r="http://schemas.openxmlformats.org/officeDocument/2006/relationships">
  <sheetPr>
    <tabColor theme="4"/>
  </sheetPr>
  <dimension ref="A1:F33"/>
  <sheetViews>
    <sheetView view="pageBreakPreview" zoomScale="120" zoomScaleSheetLayoutView="120" workbookViewId="0" topLeftCell="A1">
      <selection activeCell="F23" sqref="F23"/>
    </sheetView>
  </sheetViews>
  <sheetFormatPr defaultColWidth="9.140625" defaultRowHeight="12.75"/>
  <cols>
    <col min="1" max="1" width="4.28125" style="723" customWidth="1"/>
    <col min="2" max="2" width="40.140625" style="62" customWidth="1"/>
    <col min="3" max="3" width="7.28125" style="792" customWidth="1"/>
    <col min="4" max="4" width="6.57421875" style="732" customWidth="1"/>
    <col min="5" max="5" width="12.7109375" style="804" customWidth="1"/>
    <col min="6" max="6" width="15.140625" style="1673" customWidth="1"/>
    <col min="7" max="16384" width="9.140625" style="804" customWidth="1"/>
  </cols>
  <sheetData>
    <row r="1" spans="1:6" s="1687" customFormat="1" ht="38.25" customHeight="1">
      <c r="A1" s="1695"/>
      <c r="B1" s="699"/>
      <c r="C1" s="1696"/>
      <c r="D1" s="1696"/>
      <c r="E1" s="33" t="s">
        <v>1554</v>
      </c>
      <c r="F1" s="32" t="s">
        <v>17</v>
      </c>
    </row>
    <row r="2" spans="1:6" s="1687" customFormat="1" ht="12.75" customHeight="1">
      <c r="A2" s="1695"/>
      <c r="B2" s="699"/>
      <c r="C2" s="1694"/>
      <c r="D2" s="1693"/>
      <c r="E2" s="1692"/>
      <c r="F2" s="1692"/>
    </row>
    <row r="3" spans="1:6" s="1687" customFormat="1" ht="12.75" customHeight="1">
      <c r="A3" s="1695"/>
      <c r="B3" s="699"/>
      <c r="C3" s="1694"/>
      <c r="D3" s="1693"/>
      <c r="E3" s="1692"/>
      <c r="F3" s="1692"/>
    </row>
    <row r="4" spans="1:6" s="1687" customFormat="1" ht="12.75" customHeight="1">
      <c r="A4" s="1695"/>
      <c r="B4" s="699"/>
      <c r="C4" s="1694"/>
      <c r="D4" s="1693"/>
      <c r="E4" s="1692"/>
      <c r="F4" s="1692"/>
    </row>
    <row r="5" spans="1:6" s="1687" customFormat="1" ht="12.75" customHeight="1">
      <c r="A5" s="1695"/>
      <c r="B5" s="699"/>
      <c r="C5" s="1694"/>
      <c r="D5" s="1693"/>
      <c r="E5" s="1692"/>
      <c r="F5" s="1692"/>
    </row>
    <row r="6" spans="1:6" s="1687" customFormat="1" ht="12.75" customHeight="1">
      <c r="A6" s="1695"/>
      <c r="B6" s="699"/>
      <c r="C6" s="1694"/>
      <c r="D6" s="1693"/>
      <c r="E6" s="1692"/>
      <c r="F6" s="1692"/>
    </row>
    <row r="7" spans="1:6" s="1687" customFormat="1" ht="15.75">
      <c r="A7" s="1691"/>
      <c r="B7" s="1690"/>
      <c r="C7" s="16"/>
      <c r="D7" s="17"/>
      <c r="E7" s="1688"/>
      <c r="F7" s="1688"/>
    </row>
    <row r="8" spans="1:6" s="1687" customFormat="1" ht="12.75">
      <c r="A8" s="1689"/>
      <c r="B8" s="811"/>
      <c r="C8" s="16"/>
      <c r="D8" s="17"/>
      <c r="E8" s="1688"/>
      <c r="F8" s="1688"/>
    </row>
    <row r="10" ht="15">
      <c r="B10" s="1686" t="s">
        <v>1553</v>
      </c>
    </row>
    <row r="12" spans="2:6" ht="12.75">
      <c r="B12" s="62" t="s">
        <v>1552</v>
      </c>
      <c r="C12" s="897" t="s">
        <v>1545</v>
      </c>
      <c r="F12" s="860">
        <f>'VS PAG-VS BABELINA1.Proj.dokum.'!F31</f>
        <v>0</v>
      </c>
    </row>
    <row r="13" spans="1:6" ht="12.75">
      <c r="A13" s="53"/>
      <c r="B13" s="62" t="s">
        <v>1551</v>
      </c>
      <c r="C13" s="897" t="s">
        <v>1545</v>
      </c>
      <c r="F13" s="860">
        <f>'2.Pripr.'!F34</f>
        <v>0</v>
      </c>
    </row>
    <row r="14" spans="1:6" ht="25.5">
      <c r="A14" s="53"/>
      <c r="B14" s="62" t="s">
        <v>1550</v>
      </c>
      <c r="C14" s="897"/>
      <c r="F14" s="1667"/>
    </row>
    <row r="15" spans="1:6" ht="12.75">
      <c r="A15" s="53"/>
      <c r="B15" s="62" t="s">
        <v>1548</v>
      </c>
      <c r="C15" s="897" t="s">
        <v>1545</v>
      </c>
      <c r="F15" s="1667">
        <f>'3. Građ.radovi dionica 1_1.3.'!F335</f>
        <v>0</v>
      </c>
    </row>
    <row r="16" spans="1:6" ht="12.75">
      <c r="A16" s="53"/>
      <c r="B16" s="62" t="s">
        <v>803</v>
      </c>
      <c r="C16" s="897" t="s">
        <v>1545</v>
      </c>
      <c r="F16" s="1667">
        <f>'3.Građ.radovi dionica 2_2b.'!F880</f>
        <v>0</v>
      </c>
    </row>
    <row r="17" spans="1:6" ht="12.75">
      <c r="A17" s="53"/>
      <c r="B17" s="62" t="s">
        <v>1547</v>
      </c>
      <c r="C17" s="897" t="s">
        <v>1545</v>
      </c>
      <c r="F17" s="1667">
        <f>'3.Građ.radovi dionica 3_3.4.'!F72</f>
        <v>0</v>
      </c>
    </row>
    <row r="18" spans="1:6" ht="25.5">
      <c r="A18" s="53"/>
      <c r="B18" s="62" t="s">
        <v>1549</v>
      </c>
      <c r="C18" s="897"/>
      <c r="F18" s="1667"/>
    </row>
    <row r="19" spans="1:6" ht="12.75">
      <c r="A19" s="53"/>
      <c r="B19" s="62" t="s">
        <v>1548</v>
      </c>
      <c r="C19" s="897" t="s">
        <v>1545</v>
      </c>
      <c r="F19" s="1667">
        <f>'4. Elektrotehnički radovi 4.2.'!E1:F1</f>
        <v>0</v>
      </c>
    </row>
    <row r="20" spans="1:6" ht="12.75">
      <c r="A20" s="53"/>
      <c r="B20" s="62" t="s">
        <v>1547</v>
      </c>
      <c r="C20" s="897" t="s">
        <v>1545</v>
      </c>
      <c r="F20" s="1667">
        <f>'4. Elektrotehnički radovi 4.3.'!E1:F1</f>
        <v>0</v>
      </c>
    </row>
    <row r="21" spans="1:6" ht="12.75">
      <c r="A21" s="53"/>
      <c r="B21" s="63" t="s">
        <v>1546</v>
      </c>
      <c r="C21" s="897" t="s">
        <v>1545</v>
      </c>
      <c r="D21" s="731"/>
      <c r="E21" s="797"/>
      <c r="F21" s="1667">
        <f>'5.ZAVR RAD'!F75</f>
        <v>0</v>
      </c>
    </row>
    <row r="22" spans="1:6" ht="14.25">
      <c r="A22" s="53"/>
      <c r="B22" s="1685"/>
      <c r="C22" s="1684"/>
      <c r="D22" s="1683"/>
      <c r="E22" s="1682"/>
      <c r="F22" s="1681"/>
    </row>
    <row r="23" spans="1:6" ht="24" customHeight="1">
      <c r="A23" s="53"/>
      <c r="B23" s="1680" t="s">
        <v>1544</v>
      </c>
      <c r="C23" s="1679"/>
      <c r="D23" s="1678"/>
      <c r="E23" s="1677"/>
      <c r="F23" s="1676">
        <f>SUM(F12+F13+F15+F16+F17+F19+F20+F21)</f>
        <v>0</v>
      </c>
    </row>
    <row r="28" ht="12.75">
      <c r="D28" s="1675"/>
    </row>
    <row r="29" ht="12.75">
      <c r="D29" s="1675"/>
    </row>
    <row r="30" ht="12.75">
      <c r="D30" s="1675"/>
    </row>
    <row r="31" ht="12.75">
      <c r="D31" s="1675"/>
    </row>
    <row r="32" ht="12.75">
      <c r="D32" s="1675"/>
    </row>
    <row r="33" ht="12.75">
      <c r="D33" s="1674"/>
    </row>
  </sheetData>
  <sheetProtection/>
  <printOptions/>
  <pageMargins left="0.9448818897637796" right="0.1968503937007874" top="0.31496062992125984" bottom="0.984251968503937" header="0.4724409448818898" footer="0.31496062992125984"/>
  <pageSetup firstPageNumber="133" useFirstPageNumber="1" horizontalDpi="600" verticalDpi="600" orientation="portrait" paperSize="9" r:id="rId7"/>
  <headerFooter alignWithMargins="0">
    <oddFooter>&amp;L&amp;8Vodoopskrbni sustav Grada Paga -
REKONSTRUKCIJA - Vodoopskrbni cjevovod VS ''Pag'' - VS ''Babelina Draga''&amp;C&amp;8Revizija:
0&amp;R&amp;8List: &amp;P</oddFooter>
  </headerFooter>
  <drawing r:id="rId6"/>
  <legacyDrawing r:id="rId5"/>
  <oleObjects>
    <oleObject progId="Equation.3" shapeId="109352023" r:id="rId1"/>
    <oleObject progId="Equation.3" shapeId="109352024" r:id="rId2"/>
    <oleObject progId="Equation.3" shapeId="109352025" r:id="rId3"/>
    <oleObject progId="Equation.3" shapeId="109352026" r:id="rId4"/>
  </oleObjects>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AN435"/>
  <sheetViews>
    <sheetView view="pageBreakPreview" zoomScaleSheetLayoutView="100" zoomScalePageLayoutView="0" workbookViewId="0" topLeftCell="A1">
      <pane ySplit="7" topLeftCell="A395" activePane="bottomLeft" state="frozen"/>
      <selection pane="topLeft" activeCell="A1" sqref="A1"/>
      <selection pane="bottomLeft" activeCell="B23" sqref="B23"/>
    </sheetView>
  </sheetViews>
  <sheetFormatPr defaultColWidth="9.140625" defaultRowHeight="12.75"/>
  <cols>
    <col min="1" max="1" width="16.7109375" style="1930" customWidth="1"/>
    <col min="2" max="2" width="76.28125" style="1931" customWidth="1"/>
    <col min="3" max="3" width="9.140625" style="1930" customWidth="1"/>
    <col min="4" max="5" width="13.28125" style="1937" customWidth="1"/>
    <col min="6" max="6" width="14.7109375" style="1938" customWidth="1"/>
    <col min="7" max="16384" width="9.140625" style="1931" customWidth="1"/>
  </cols>
  <sheetData>
    <row r="1" spans="1:6" ht="32.25" customHeight="1">
      <c r="A1" s="1935" t="s">
        <v>1798</v>
      </c>
      <c r="B1" s="2202" t="s">
        <v>1799</v>
      </c>
      <c r="C1" s="2203"/>
      <c r="D1" s="2203"/>
      <c r="E1" s="2203"/>
      <c r="F1" s="2204"/>
    </row>
    <row r="2" spans="1:6" ht="60">
      <c r="A2" s="1935" t="s">
        <v>1800</v>
      </c>
      <c r="B2" s="2205" t="s">
        <v>1801</v>
      </c>
      <c r="C2" s="2206"/>
      <c r="D2" s="2206"/>
      <c r="E2" s="2206"/>
      <c r="F2" s="2207"/>
    </row>
    <row r="3" spans="1:6" ht="15">
      <c r="A3" s="1936" t="s">
        <v>1802</v>
      </c>
      <c r="B3" s="2208" t="s">
        <v>1803</v>
      </c>
      <c r="C3" s="2209"/>
      <c r="D3" s="2209"/>
      <c r="E3" s="2209"/>
      <c r="F3" s="2210"/>
    </row>
    <row r="4" spans="1:6" ht="15">
      <c r="A4" s="1936" t="s">
        <v>1804</v>
      </c>
      <c r="B4" s="2208" t="s">
        <v>1805</v>
      </c>
      <c r="C4" s="2209"/>
      <c r="D4" s="2209"/>
      <c r="E4" s="2209"/>
      <c r="F4" s="2210"/>
    </row>
    <row r="5" spans="1:6" ht="15">
      <c r="A5" s="1936" t="s">
        <v>1806</v>
      </c>
      <c r="B5" s="2211" t="s">
        <v>1807</v>
      </c>
      <c r="C5" s="2212"/>
      <c r="D5" s="2212"/>
      <c r="E5" s="2212"/>
      <c r="F5" s="2213"/>
    </row>
    <row r="6" ht="15.75" thickBot="1"/>
    <row r="7" spans="1:11" s="1945" customFormat="1" ht="51" customHeight="1" thickBot="1">
      <c r="A7" s="1939" t="s">
        <v>1808</v>
      </c>
      <c r="B7" s="1940" t="s">
        <v>1809</v>
      </c>
      <c r="C7" s="1940" t="s">
        <v>1810</v>
      </c>
      <c r="D7" s="1941" t="s">
        <v>3</v>
      </c>
      <c r="E7" s="1942" t="s">
        <v>1811</v>
      </c>
      <c r="F7" s="1943" t="s">
        <v>1812</v>
      </c>
      <c r="G7" s="1944"/>
      <c r="H7" s="1944"/>
      <c r="I7" s="1944"/>
      <c r="J7" s="1944"/>
      <c r="K7" s="1944"/>
    </row>
    <row r="8" spans="1:11" s="1928" customFormat="1" ht="15" customHeight="1">
      <c r="A8" s="1923"/>
      <c r="B8" s="1946" t="s">
        <v>1558</v>
      </c>
      <c r="C8" s="1924"/>
      <c r="D8" s="1925"/>
      <c r="E8" s="1925"/>
      <c r="F8" s="1926"/>
      <c r="G8" s="1927"/>
      <c r="H8" s="1927"/>
      <c r="I8" s="1927"/>
      <c r="J8" s="1927"/>
      <c r="K8" s="1927"/>
    </row>
    <row r="9" spans="1:11" s="1928" customFormat="1" ht="15">
      <c r="A9" s="1923"/>
      <c r="B9" s="1947" t="s">
        <v>1559</v>
      </c>
      <c r="C9" s="1924"/>
      <c r="D9" s="1925"/>
      <c r="E9" s="1925"/>
      <c r="F9" s="1926"/>
      <c r="G9" s="1927"/>
      <c r="H9" s="1927"/>
      <c r="I9" s="1927"/>
      <c r="J9" s="1927"/>
      <c r="K9" s="1927"/>
    </row>
    <row r="10" spans="1:11" s="1928" customFormat="1" ht="48" customHeight="1">
      <c r="A10" s="1923"/>
      <c r="B10" s="1948" t="s">
        <v>1560</v>
      </c>
      <c r="C10" s="1924"/>
      <c r="D10" s="1925"/>
      <c r="E10" s="1925"/>
      <c r="F10" s="1926"/>
      <c r="G10" s="1927"/>
      <c r="H10" s="1927"/>
      <c r="I10" s="1927"/>
      <c r="J10" s="1927"/>
      <c r="K10" s="1927"/>
    </row>
    <row r="11" spans="1:11" s="1928" customFormat="1" ht="60">
      <c r="A11" s="1923"/>
      <c r="B11" s="1948" t="s">
        <v>1561</v>
      </c>
      <c r="C11" s="1924"/>
      <c r="D11" s="1925"/>
      <c r="E11" s="1925"/>
      <c r="F11" s="1926"/>
      <c r="G11" s="1927"/>
      <c r="H11" s="1927"/>
      <c r="I11" s="1927"/>
      <c r="J11" s="1927"/>
      <c r="K11" s="1927"/>
    </row>
    <row r="12" spans="1:11" s="1928" customFormat="1" ht="30">
      <c r="A12" s="1923"/>
      <c r="B12" s="1948" t="s">
        <v>1562</v>
      </c>
      <c r="C12" s="1924"/>
      <c r="D12" s="1925"/>
      <c r="E12" s="1925"/>
      <c r="F12" s="1926"/>
      <c r="G12" s="1927"/>
      <c r="H12" s="1927"/>
      <c r="I12" s="1927"/>
      <c r="J12" s="1927"/>
      <c r="K12" s="1927"/>
    </row>
    <row r="13" spans="1:11" s="1928" customFormat="1" ht="30">
      <c r="A13" s="1923"/>
      <c r="B13" s="1948" t="s">
        <v>1563</v>
      </c>
      <c r="C13" s="1924"/>
      <c r="D13" s="1925"/>
      <c r="E13" s="1925"/>
      <c r="F13" s="1926"/>
      <c r="G13" s="1927"/>
      <c r="H13" s="1927"/>
      <c r="I13" s="1927"/>
      <c r="J13" s="1927"/>
      <c r="K13" s="1927"/>
    </row>
    <row r="14" spans="1:11" s="1928" customFormat="1" ht="30">
      <c r="A14" s="1923"/>
      <c r="B14" s="1948" t="s">
        <v>1564</v>
      </c>
      <c r="C14" s="1924"/>
      <c r="D14" s="1925"/>
      <c r="E14" s="1925"/>
      <c r="F14" s="1926"/>
      <c r="G14" s="1927"/>
      <c r="H14" s="1927"/>
      <c r="I14" s="1927"/>
      <c r="J14" s="1927"/>
      <c r="K14" s="1927"/>
    </row>
    <row r="15" spans="1:6" ht="15">
      <c r="A15" s="1949" t="s">
        <v>1813</v>
      </c>
      <c r="B15" s="1950" t="s">
        <v>22</v>
      </c>
      <c r="C15" s="1951"/>
      <c r="D15" s="1952"/>
      <c r="E15" s="1952"/>
      <c r="F15" s="1953"/>
    </row>
    <row r="16" spans="4:5" ht="15">
      <c r="D16" s="1954"/>
      <c r="E16" s="1954"/>
    </row>
    <row r="17" spans="1:5" ht="15">
      <c r="A17" s="1955" t="s">
        <v>6</v>
      </c>
      <c r="B17" s="1956" t="s">
        <v>1565</v>
      </c>
      <c r="D17" s="1954"/>
      <c r="E17" s="1954"/>
    </row>
    <row r="18" spans="1:5" ht="15">
      <c r="A18" s="1932"/>
      <c r="B18" s="1957" t="s">
        <v>1566</v>
      </c>
      <c r="D18" s="1954"/>
      <c r="E18" s="1954"/>
    </row>
    <row r="19" spans="2:5" ht="120">
      <c r="B19" s="1958" t="s">
        <v>1567</v>
      </c>
      <c r="D19" s="1954"/>
      <c r="E19" s="1954"/>
    </row>
    <row r="20" spans="1:6" ht="34.5" customHeight="1">
      <c r="A20" s="1933"/>
      <c r="B20" s="2228" t="s">
        <v>2058</v>
      </c>
      <c r="C20" s="2227"/>
      <c r="D20" s="1959"/>
      <c r="E20" s="1959"/>
      <c r="F20" s="1960"/>
    </row>
    <row r="21" spans="1:6" ht="15">
      <c r="A21" s="1934"/>
      <c r="B21" s="2232"/>
      <c r="C21" s="2231" t="s">
        <v>13</v>
      </c>
      <c r="D21" s="1962">
        <v>1</v>
      </c>
      <c r="E21" s="1962"/>
      <c r="F21" s="1962">
        <f>D21*E21</f>
        <v>0</v>
      </c>
    </row>
    <row r="22" spans="1:6" ht="15">
      <c r="A22" s="1963"/>
      <c r="B22" s="1964"/>
      <c r="C22" s="1933"/>
      <c r="D22" s="1959"/>
      <c r="E22" s="1959"/>
      <c r="F22" s="1965"/>
    </row>
    <row r="23" spans="1:6" s="1969" customFormat="1" ht="15">
      <c r="A23" s="1955" t="s">
        <v>7</v>
      </c>
      <c r="B23" s="1966" t="s">
        <v>1814</v>
      </c>
      <c r="C23" s="1967"/>
      <c r="D23" s="1967"/>
      <c r="E23" s="1967"/>
      <c r="F23" s="1968"/>
    </row>
    <row r="24" spans="1:6" s="1969" customFormat="1" ht="15">
      <c r="A24" s="1970"/>
      <c r="B24" s="1971" t="s">
        <v>1815</v>
      </c>
      <c r="C24" s="1967"/>
      <c r="D24" s="1967"/>
      <c r="E24" s="1967"/>
      <c r="F24" s="1968"/>
    </row>
    <row r="25" spans="1:6" s="1969" customFormat="1" ht="30">
      <c r="A25" s="1970"/>
      <c r="B25" s="1972" t="s">
        <v>1816</v>
      </c>
      <c r="C25" s="1967"/>
      <c r="D25" s="1967"/>
      <c r="E25" s="1967"/>
      <c r="F25" s="1973"/>
    </row>
    <row r="26" spans="1:6" s="1969" customFormat="1" ht="19.5" customHeight="1">
      <c r="A26" s="1970"/>
      <c r="B26" s="1972" t="s">
        <v>1817</v>
      </c>
      <c r="C26" s="1967"/>
      <c r="D26" s="1967"/>
      <c r="E26" s="1967"/>
      <c r="F26" s="1973"/>
    </row>
    <row r="27" spans="1:6" s="1969" customFormat="1" ht="30">
      <c r="A27" s="1970"/>
      <c r="B27" s="1972" t="s">
        <v>1818</v>
      </c>
      <c r="C27" s="1967"/>
      <c r="D27" s="1967"/>
      <c r="E27" s="1967"/>
      <c r="F27" s="1973"/>
    </row>
    <row r="28" spans="1:6" s="1969" customFormat="1" ht="15">
      <c r="A28" s="1970"/>
      <c r="B28" s="1972" t="s">
        <v>1819</v>
      </c>
      <c r="C28" s="1967"/>
      <c r="D28" s="1967"/>
      <c r="E28" s="1967"/>
      <c r="F28" s="1973"/>
    </row>
    <row r="29" spans="1:6" s="1969" customFormat="1" ht="45">
      <c r="A29" s="1970"/>
      <c r="B29" s="1972" t="s">
        <v>1820</v>
      </c>
      <c r="C29" s="1967"/>
      <c r="D29" s="1967"/>
      <c r="E29" s="1967"/>
      <c r="F29" s="1973"/>
    </row>
    <row r="30" spans="1:6" s="1969" customFormat="1" ht="30">
      <c r="A30" s="1970"/>
      <c r="B30" s="1972" t="s">
        <v>1821</v>
      </c>
      <c r="C30" s="1967"/>
      <c r="D30" s="1967"/>
      <c r="E30" s="1967"/>
      <c r="F30" s="1973"/>
    </row>
    <row r="31" spans="1:6" s="1969" customFormat="1" ht="123.75" customHeight="1">
      <c r="A31" s="1970"/>
      <c r="B31" s="1971" t="s">
        <v>1822</v>
      </c>
      <c r="C31" s="1967"/>
      <c r="D31" s="1967"/>
      <c r="E31" s="1967"/>
      <c r="F31" s="1973"/>
    </row>
    <row r="32" spans="1:6" s="1969" customFormat="1" ht="15">
      <c r="A32" s="1970"/>
      <c r="B32" s="1972"/>
      <c r="C32" s="1967"/>
      <c r="D32" s="1967"/>
      <c r="E32" s="1967"/>
      <c r="F32" s="1973"/>
    </row>
    <row r="33" spans="1:6" s="1969" customFormat="1" ht="15">
      <c r="A33" s="1970"/>
      <c r="B33" s="1971" t="s">
        <v>1823</v>
      </c>
      <c r="C33" s="1967"/>
      <c r="D33" s="1967"/>
      <c r="E33" s="1967"/>
      <c r="F33" s="1973"/>
    </row>
    <row r="34" spans="1:6" s="1969" customFormat="1" ht="135">
      <c r="A34" s="1970"/>
      <c r="B34" s="1971" t="s">
        <v>1824</v>
      </c>
      <c r="C34" s="1967"/>
      <c r="D34" s="1974"/>
      <c r="E34" s="1974"/>
      <c r="F34" s="1975"/>
    </row>
    <row r="35" spans="1:6" s="1969" customFormat="1" ht="15">
      <c r="A35" s="1970"/>
      <c r="B35" s="1971" t="s">
        <v>1825</v>
      </c>
      <c r="C35" s="1975" t="s">
        <v>287</v>
      </c>
      <c r="D35" s="1976">
        <v>4325</v>
      </c>
      <c r="E35" s="1976"/>
      <c r="F35" s="1973">
        <f>D35*E35</f>
        <v>0</v>
      </c>
    </row>
    <row r="36" spans="1:6" s="1969" customFormat="1" ht="15">
      <c r="A36" s="1977"/>
      <c r="B36" s="1978" t="s">
        <v>1826</v>
      </c>
      <c r="C36" s="1979" t="s">
        <v>287</v>
      </c>
      <c r="D36" s="1980">
        <v>480</v>
      </c>
      <c r="E36" s="1980"/>
      <c r="F36" s="1981">
        <f>D36*E36</f>
        <v>0</v>
      </c>
    </row>
    <row r="37" spans="1:6" ht="15">
      <c r="A37" s="1963"/>
      <c r="B37" s="1964"/>
      <c r="C37" s="1933"/>
      <c r="D37" s="1959"/>
      <c r="E37" s="1959"/>
      <c r="F37" s="1965"/>
    </row>
    <row r="38" spans="1:2" ht="15">
      <c r="A38" s="1982" t="s">
        <v>8</v>
      </c>
      <c r="B38" s="1956" t="s">
        <v>1827</v>
      </c>
    </row>
    <row r="39" spans="1:2" ht="15">
      <c r="A39" s="1932"/>
      <c r="B39" s="1983" t="s">
        <v>1566</v>
      </c>
    </row>
    <row r="40" spans="1:2" ht="75">
      <c r="A40" s="1932"/>
      <c r="B40" s="1984" t="s">
        <v>1828</v>
      </c>
    </row>
    <row r="41" spans="1:6" ht="18" customHeight="1">
      <c r="A41" s="1932"/>
      <c r="B41" s="1984" t="s">
        <v>1829</v>
      </c>
      <c r="C41" s="1931"/>
      <c r="D41" s="1930"/>
      <c r="E41" s="1930"/>
      <c r="F41" s="1930"/>
    </row>
    <row r="42" spans="1:6" ht="18" customHeight="1">
      <c r="A42" s="1985"/>
      <c r="B42" s="1986"/>
      <c r="C42" s="1979" t="s">
        <v>287</v>
      </c>
      <c r="D42" s="1980">
        <v>4325</v>
      </c>
      <c r="E42" s="1980"/>
      <c r="F42" s="1987">
        <f>D42*E42</f>
        <v>0</v>
      </c>
    </row>
    <row r="43" spans="1:6" s="1992" customFormat="1" ht="30">
      <c r="A43" s="1988" t="s">
        <v>10</v>
      </c>
      <c r="B43" s="1966" t="s">
        <v>1830</v>
      </c>
      <c r="C43" s="1989"/>
      <c r="D43" s="1990"/>
      <c r="E43" s="1990"/>
      <c r="F43" s="1991"/>
    </row>
    <row r="44" spans="1:6" s="1992" customFormat="1" ht="154.5" customHeight="1">
      <c r="A44" s="1993"/>
      <c r="B44" s="1971" t="s">
        <v>1831</v>
      </c>
      <c r="C44" s="1989"/>
      <c r="D44" s="1994"/>
      <c r="E44" s="1994"/>
      <c r="F44" s="1995"/>
    </row>
    <row r="45" spans="1:6" s="1996" customFormat="1" ht="15">
      <c r="A45" s="1993"/>
      <c r="B45" s="1984" t="s">
        <v>1832</v>
      </c>
      <c r="C45" s="1989"/>
      <c r="D45" s="1994"/>
      <c r="E45" s="1994"/>
      <c r="F45" s="1995"/>
    </row>
    <row r="46" spans="1:6" s="1996" customFormat="1" ht="15">
      <c r="A46" s="1997"/>
      <c r="B46" s="1998"/>
      <c r="C46" s="1979" t="s">
        <v>28</v>
      </c>
      <c r="D46" s="1980">
        <v>1</v>
      </c>
      <c r="E46" s="1980"/>
      <c r="F46" s="1987">
        <f>D46*E46</f>
        <v>0</v>
      </c>
    </row>
    <row r="47" spans="1:6" ht="18" customHeight="1">
      <c r="A47" s="1932"/>
      <c r="B47" s="1984"/>
      <c r="C47" s="1975"/>
      <c r="D47" s="1976"/>
      <c r="E47" s="1976"/>
      <c r="F47" s="1965"/>
    </row>
    <row r="48" spans="1:6" s="1969" customFormat="1" ht="15">
      <c r="A48" s="1982" t="s">
        <v>29</v>
      </c>
      <c r="B48" s="1966" t="s">
        <v>1833</v>
      </c>
      <c r="C48" s="1999"/>
      <c r="D48" s="2000"/>
      <c r="E48" s="2000"/>
      <c r="F48" s="1968"/>
    </row>
    <row r="49" spans="1:6" s="1969" customFormat="1" ht="15">
      <c r="A49" s="1970"/>
      <c r="B49" s="2001" t="s">
        <v>1566</v>
      </c>
      <c r="C49" s="1999"/>
      <c r="D49" s="2000"/>
      <c r="E49" s="2000"/>
      <c r="F49" s="1968"/>
    </row>
    <row r="50" spans="1:6" s="1969" customFormat="1" ht="150">
      <c r="A50" s="1970"/>
      <c r="B50" s="1971" t="s">
        <v>1834</v>
      </c>
      <c r="C50" s="2000"/>
      <c r="D50" s="2000"/>
      <c r="E50" s="2000"/>
      <c r="F50" s="1968"/>
    </row>
    <row r="51" spans="1:6" s="1969" customFormat="1" ht="15">
      <c r="A51" s="2002"/>
      <c r="B51" s="2003" t="s">
        <v>1835</v>
      </c>
      <c r="D51" s="1975"/>
      <c r="E51" s="1975"/>
      <c r="F51" s="1975"/>
    </row>
    <row r="52" spans="1:6" ht="15">
      <c r="A52" s="1985"/>
      <c r="B52" s="2004"/>
      <c r="C52" s="2005" t="s">
        <v>53</v>
      </c>
      <c r="D52" s="1981">
        <v>20</v>
      </c>
      <c r="E52" s="1981"/>
      <c r="F52" s="2006">
        <f>D52*E52</f>
        <v>0</v>
      </c>
    </row>
    <row r="53" spans="1:6" ht="15">
      <c r="A53" s="1963"/>
      <c r="B53" s="2007"/>
      <c r="C53" s="1933"/>
      <c r="D53" s="2008"/>
      <c r="E53" s="2008"/>
      <c r="F53" s="1965"/>
    </row>
    <row r="54" spans="1:2" ht="15">
      <c r="A54" s="1982" t="s">
        <v>115</v>
      </c>
      <c r="B54" s="2009" t="s">
        <v>1836</v>
      </c>
    </row>
    <row r="55" spans="1:2" ht="15">
      <c r="A55" s="2010"/>
      <c r="B55" s="1983" t="s">
        <v>1566</v>
      </c>
    </row>
    <row r="56" spans="1:2" ht="75">
      <c r="A56" s="1932"/>
      <c r="B56" s="2011" t="s">
        <v>1837</v>
      </c>
    </row>
    <row r="57" spans="1:6" ht="15">
      <c r="A57" s="1985"/>
      <c r="B57" s="2012"/>
      <c r="C57" s="1985" t="s">
        <v>287</v>
      </c>
      <c r="D57" s="1981">
        <f>680*2+80*2+132*2+2*3+58*2</f>
        <v>1906</v>
      </c>
      <c r="E57" s="1981"/>
      <c r="F57" s="2006">
        <f>D57*E57</f>
        <v>0</v>
      </c>
    </row>
    <row r="58" spans="1:6" ht="15">
      <c r="A58" s="1963"/>
      <c r="B58" s="2007"/>
      <c r="C58" s="1933"/>
      <c r="D58" s="1959"/>
      <c r="E58" s="1959"/>
      <c r="F58" s="1965"/>
    </row>
    <row r="59" spans="1:2" ht="15">
      <c r="A59" s="1982" t="s">
        <v>105</v>
      </c>
      <c r="B59" s="2009" t="s">
        <v>1838</v>
      </c>
    </row>
    <row r="60" spans="1:2" ht="15">
      <c r="A60" s="2010"/>
      <c r="B60" s="1983" t="s">
        <v>1566</v>
      </c>
    </row>
    <row r="61" spans="1:2" ht="63.75" customHeight="1">
      <c r="A61" s="1932"/>
      <c r="B61" s="2011" t="s">
        <v>1839</v>
      </c>
    </row>
    <row r="62" spans="1:6" ht="17.25">
      <c r="A62" s="1985"/>
      <c r="B62" s="2012"/>
      <c r="C62" s="1985" t="s">
        <v>1840</v>
      </c>
      <c r="D62" s="2013">
        <f>755+50</f>
        <v>805</v>
      </c>
      <c r="E62" s="2013"/>
      <c r="F62" s="1987">
        <f>D62*E62</f>
        <v>0</v>
      </c>
    </row>
    <row r="63" spans="1:6" ht="15">
      <c r="A63" s="1963"/>
      <c r="B63" s="2014"/>
      <c r="C63" s="1963"/>
      <c r="D63" s="2015"/>
      <c r="E63" s="2015"/>
      <c r="F63" s="1965"/>
    </row>
    <row r="64" spans="1:6" ht="15">
      <c r="A64" s="1982" t="s">
        <v>286</v>
      </c>
      <c r="B64" s="2009" t="s">
        <v>1841</v>
      </c>
      <c r="C64" s="1963"/>
      <c r="D64" s="2015"/>
      <c r="E64" s="2015"/>
      <c r="F64" s="1965"/>
    </row>
    <row r="65" spans="1:6" ht="15">
      <c r="A65" s="1982"/>
      <c r="B65" s="1983" t="s">
        <v>1566</v>
      </c>
      <c r="C65" s="1963"/>
      <c r="D65" s="2015"/>
      <c r="E65" s="2015"/>
      <c r="F65" s="1965"/>
    </row>
    <row r="66" spans="1:6" ht="45">
      <c r="A66" s="2016"/>
      <c r="B66" s="2017" t="s">
        <v>1842</v>
      </c>
      <c r="C66" s="1933"/>
      <c r="D66" s="2018"/>
      <c r="E66" s="2018"/>
      <c r="F66" s="1965"/>
    </row>
    <row r="67" spans="1:6" s="1969" customFormat="1" ht="18" customHeight="1">
      <c r="A67" s="2002"/>
      <c r="B67" s="2017" t="s">
        <v>1843</v>
      </c>
      <c r="C67" s="1933"/>
      <c r="D67" s="2008"/>
      <c r="E67" s="2008"/>
      <c r="F67" s="1965"/>
    </row>
    <row r="68" spans="1:6" s="1969" customFormat="1" ht="18" customHeight="1">
      <c r="A68" s="1977"/>
      <c r="B68" s="2019"/>
      <c r="C68" s="1985" t="s">
        <v>287</v>
      </c>
      <c r="D68" s="1981">
        <v>25</v>
      </c>
      <c r="E68" s="1981"/>
      <c r="F68" s="2006">
        <f>D68*E68</f>
        <v>0</v>
      </c>
    </row>
    <row r="69" spans="1:6" ht="15">
      <c r="A69" s="1963"/>
      <c r="B69" s="2020"/>
      <c r="C69" s="1933"/>
      <c r="D69" s="1959"/>
      <c r="E69" s="1959"/>
      <c r="F69" s="1965"/>
    </row>
    <row r="70" spans="1:3" ht="15">
      <c r="A70" s="1982" t="s">
        <v>282</v>
      </c>
      <c r="B70" s="2009" t="s">
        <v>1844</v>
      </c>
      <c r="C70" s="2021"/>
    </row>
    <row r="71" spans="1:3" ht="15">
      <c r="A71" s="2022"/>
      <c r="B71" s="1983" t="s">
        <v>1566</v>
      </c>
      <c r="C71" s="2021"/>
    </row>
    <row r="72" spans="1:3" ht="60">
      <c r="A72" s="2022"/>
      <c r="B72" s="2017" t="s">
        <v>1845</v>
      </c>
      <c r="C72" s="2021"/>
    </row>
    <row r="73" spans="1:3" ht="27" customHeight="1">
      <c r="A73" s="2022"/>
      <c r="B73" s="2017" t="s">
        <v>1846</v>
      </c>
      <c r="C73" s="2021"/>
    </row>
    <row r="74" spans="1:6" s="1969" customFormat="1" ht="18" customHeight="1">
      <c r="A74" s="2002"/>
      <c r="B74" s="2017" t="s">
        <v>1847</v>
      </c>
      <c r="C74" s="1933" t="s">
        <v>287</v>
      </c>
      <c r="D74" s="2023">
        <v>15</v>
      </c>
      <c r="E74" s="2023"/>
      <c r="F74" s="1965">
        <f>D74*E74</f>
        <v>0</v>
      </c>
    </row>
    <row r="75" spans="1:6" s="1969" customFormat="1" ht="18" customHeight="1">
      <c r="A75" s="2002"/>
      <c r="B75" s="2024" t="s">
        <v>1848</v>
      </c>
      <c r="C75" s="1933" t="s">
        <v>287</v>
      </c>
      <c r="D75" s="2018">
        <v>40</v>
      </c>
      <c r="E75" s="2018"/>
      <c r="F75" s="1965">
        <f>D75*E75</f>
        <v>0</v>
      </c>
    </row>
    <row r="76" spans="1:6" ht="15">
      <c r="A76" s="2025"/>
      <c r="B76" s="2026" t="s">
        <v>1849</v>
      </c>
      <c r="C76" s="1934" t="s">
        <v>287</v>
      </c>
      <c r="D76" s="2006">
        <v>20</v>
      </c>
      <c r="E76" s="2006"/>
      <c r="F76" s="1987">
        <f>D76*E76</f>
        <v>0</v>
      </c>
    </row>
    <row r="77" spans="1:6" ht="15">
      <c r="A77" s="2016"/>
      <c r="B77" s="2024"/>
      <c r="C77" s="1933"/>
      <c r="D77" s="2018"/>
      <c r="E77" s="2018"/>
      <c r="F77" s="1965"/>
    </row>
    <row r="78" spans="1:6" ht="15">
      <c r="A78" s="1982" t="s">
        <v>279</v>
      </c>
      <c r="B78" s="2009" t="s">
        <v>1850</v>
      </c>
      <c r="C78" s="1933"/>
      <c r="D78" s="2018"/>
      <c r="E78" s="2018"/>
      <c r="F78" s="1965"/>
    </row>
    <row r="79" spans="1:6" ht="60">
      <c r="A79" s="2016"/>
      <c r="B79" s="2017" t="s">
        <v>1851</v>
      </c>
      <c r="C79" s="1933"/>
      <c r="D79" s="2018"/>
      <c r="E79" s="2018"/>
      <c r="F79" s="1965"/>
    </row>
    <row r="80" spans="1:6" ht="15">
      <c r="A80" s="2016"/>
      <c r="B80" s="2017" t="s">
        <v>1852</v>
      </c>
      <c r="C80" s="1933"/>
      <c r="D80" s="2018"/>
      <c r="E80" s="2018"/>
      <c r="F80" s="1965"/>
    </row>
    <row r="81" spans="1:6" s="1969" customFormat="1" ht="18" customHeight="1">
      <c r="A81" s="1977"/>
      <c r="B81" s="2019"/>
      <c r="C81" s="1985" t="s">
        <v>287</v>
      </c>
      <c r="D81" s="1981">
        <v>24</v>
      </c>
      <c r="E81" s="1981"/>
      <c r="F81" s="2006">
        <f>D81*E81</f>
        <v>0</v>
      </c>
    </row>
    <row r="82" spans="1:6" ht="15">
      <c r="A82" s="2016"/>
      <c r="B82" s="2027"/>
      <c r="C82" s="1933"/>
      <c r="D82" s="2018"/>
      <c r="E82" s="2018"/>
      <c r="F82" s="1965"/>
    </row>
    <row r="83" spans="1:6" s="1969" customFormat="1" ht="18" customHeight="1">
      <c r="A83" s="1982" t="s">
        <v>276</v>
      </c>
      <c r="B83" s="2009" t="s">
        <v>1853</v>
      </c>
      <c r="C83" s="1933"/>
      <c r="D83" s="2008"/>
      <c r="E83" s="2008"/>
      <c r="F83" s="1965"/>
    </row>
    <row r="84" spans="1:6" s="1969" customFormat="1" ht="18" customHeight="1">
      <c r="A84" s="2002"/>
      <c r="B84" s="1983" t="s">
        <v>1566</v>
      </c>
      <c r="C84" s="1933"/>
      <c r="D84" s="2008"/>
      <c r="E84" s="2008"/>
      <c r="F84" s="1965"/>
    </row>
    <row r="85" spans="1:6" s="1969" customFormat="1" ht="90">
      <c r="A85" s="2002"/>
      <c r="B85" s="2017" t="s">
        <v>1854</v>
      </c>
      <c r="C85" s="1933"/>
      <c r="D85" s="2008"/>
      <c r="E85" s="2008"/>
      <c r="F85" s="1965"/>
    </row>
    <row r="86" spans="1:6" ht="21.75" customHeight="1">
      <c r="A86" s="2025"/>
      <c r="B86" s="2028" t="s">
        <v>1855</v>
      </c>
      <c r="C86" s="1934" t="s">
        <v>287</v>
      </c>
      <c r="D86" s="2006">
        <v>160</v>
      </c>
      <c r="E86" s="2006"/>
      <c r="F86" s="1987">
        <f>D86*E86</f>
        <v>0</v>
      </c>
    </row>
    <row r="87" spans="1:6" s="1969" customFormat="1" ht="18" customHeight="1">
      <c r="A87" s="2002"/>
      <c r="B87" s="2017"/>
      <c r="C87" s="1933"/>
      <c r="D87" s="2008"/>
      <c r="E87" s="2008"/>
      <c r="F87" s="1965"/>
    </row>
    <row r="88" spans="1:3" ht="15">
      <c r="A88" s="1982" t="s">
        <v>273</v>
      </c>
      <c r="B88" s="2009" t="s">
        <v>1856</v>
      </c>
      <c r="C88" s="2021"/>
    </row>
    <row r="89" spans="1:3" ht="15">
      <c r="A89" s="2022"/>
      <c r="B89" s="1983" t="s">
        <v>1566</v>
      </c>
      <c r="C89" s="2021"/>
    </row>
    <row r="90" spans="1:3" ht="90">
      <c r="A90" s="2022"/>
      <c r="B90" s="1984" t="s">
        <v>1857</v>
      </c>
      <c r="C90" s="2021"/>
    </row>
    <row r="91" spans="1:6" ht="15">
      <c r="A91" s="1932"/>
      <c r="B91" s="2029" t="s">
        <v>1858</v>
      </c>
      <c r="C91" s="2030" t="s">
        <v>287</v>
      </c>
      <c r="D91" s="1938">
        <v>25</v>
      </c>
      <c r="E91" s="1938"/>
      <c r="F91" s="2018">
        <f>D91*E91</f>
        <v>0</v>
      </c>
    </row>
    <row r="92" spans="1:6" ht="15">
      <c r="A92" s="1985"/>
      <c r="B92" s="2031" t="s">
        <v>1859</v>
      </c>
      <c r="C92" s="2032" t="s">
        <v>287</v>
      </c>
      <c r="D92" s="1981">
        <v>20</v>
      </c>
      <c r="E92" s="1981"/>
      <c r="F92" s="2006">
        <f>D92*E92</f>
        <v>0</v>
      </c>
    </row>
    <row r="93" spans="1:6" ht="15">
      <c r="A93" s="1963"/>
      <c r="B93" s="2033"/>
      <c r="C93" s="2030"/>
      <c r="D93" s="2034"/>
      <c r="E93" s="2034"/>
      <c r="F93" s="2018"/>
    </row>
    <row r="94" spans="1:6" s="1992" customFormat="1" ht="15">
      <c r="A94" s="1982" t="s">
        <v>449</v>
      </c>
      <c r="B94" s="2009" t="s">
        <v>1860</v>
      </c>
      <c r="C94" s="1989"/>
      <c r="D94" s="1994"/>
      <c r="E94" s="1994"/>
      <c r="F94" s="2035"/>
    </row>
    <row r="95" spans="1:6" s="1992" customFormat="1" ht="15">
      <c r="A95" s="1993"/>
      <c r="B95" s="1983" t="s">
        <v>1566</v>
      </c>
      <c r="C95" s="1989"/>
      <c r="D95" s="1994"/>
      <c r="E95" s="1994"/>
      <c r="F95" s="2035"/>
    </row>
    <row r="96" spans="1:6" s="1992" customFormat="1" ht="75">
      <c r="A96" s="1993"/>
      <c r="B96" s="1984" t="s">
        <v>1861</v>
      </c>
      <c r="C96" s="1989"/>
      <c r="D96" s="1994"/>
      <c r="E96" s="1994"/>
      <c r="F96" s="2035"/>
    </row>
    <row r="97" spans="1:6" s="1992" customFormat="1" ht="15">
      <c r="A97" s="1993"/>
      <c r="B97" s="1984" t="s">
        <v>1832</v>
      </c>
      <c r="C97" s="1989"/>
      <c r="D97" s="1994"/>
      <c r="E97" s="1994"/>
      <c r="F97" s="2035"/>
    </row>
    <row r="98" spans="1:6" s="1992" customFormat="1" ht="15">
      <c r="A98" s="1997"/>
      <c r="B98" s="2036"/>
      <c r="C98" s="2032" t="s">
        <v>28</v>
      </c>
      <c r="D98" s="1962">
        <v>10</v>
      </c>
      <c r="E98" s="1962"/>
      <c r="F98" s="2006">
        <f>D98*E98</f>
        <v>0</v>
      </c>
    </row>
    <row r="99" spans="1:6" ht="15">
      <c r="A99" s="2016"/>
      <c r="B99" s="2037"/>
      <c r="C99" s="1933"/>
      <c r="D99" s="1959"/>
      <c r="E99" s="1959"/>
      <c r="F99" s="1965"/>
    </row>
    <row r="100" spans="1:2" ht="15">
      <c r="A100" s="1982" t="s">
        <v>446</v>
      </c>
      <c r="B100" s="1956" t="s">
        <v>1862</v>
      </c>
    </row>
    <row r="101" spans="1:2" ht="15">
      <c r="A101" s="2016"/>
      <c r="B101" s="1983" t="s">
        <v>1566</v>
      </c>
    </row>
    <row r="102" spans="1:2" ht="165">
      <c r="A102" s="2016"/>
      <c r="B102" s="2038" t="s">
        <v>1863</v>
      </c>
    </row>
    <row r="103" spans="1:6" ht="15">
      <c r="A103" s="2025"/>
      <c r="B103" s="2039"/>
      <c r="C103" s="1934" t="s">
        <v>53</v>
      </c>
      <c r="D103" s="1962">
        <v>1</v>
      </c>
      <c r="E103" s="1962"/>
      <c r="F103" s="1987">
        <f>D103*E103</f>
        <v>0</v>
      </c>
    </row>
    <row r="104" spans="1:6" ht="15">
      <c r="A104" s="2016"/>
      <c r="B104" s="2040"/>
      <c r="C104" s="1933"/>
      <c r="D104" s="1959"/>
      <c r="E104" s="1959"/>
      <c r="F104" s="1965"/>
    </row>
    <row r="105" spans="1:6" ht="15">
      <c r="A105" s="1951"/>
      <c r="B105" s="2041" t="s">
        <v>1864</v>
      </c>
      <c r="C105" s="1951"/>
      <c r="D105" s="1952"/>
      <c r="E105" s="1952"/>
      <c r="F105" s="2042">
        <f>SUM(F21:F103)</f>
        <v>0</v>
      </c>
    </row>
    <row r="106" spans="1:6" ht="15">
      <c r="A106" s="1932"/>
      <c r="B106" s="2043"/>
      <c r="C106" s="1933"/>
      <c r="D106" s="1959"/>
      <c r="E106" s="1959"/>
      <c r="F106" s="1960"/>
    </row>
    <row r="107" spans="1:6" ht="15">
      <c r="A107" s="1949" t="s">
        <v>1865</v>
      </c>
      <c r="B107" s="1950" t="s">
        <v>1614</v>
      </c>
      <c r="C107" s="1951"/>
      <c r="D107" s="1952"/>
      <c r="E107" s="1952"/>
      <c r="F107" s="1953"/>
    </row>
    <row r="109" spans="1:2" ht="15">
      <c r="A109" s="2044" t="s">
        <v>6</v>
      </c>
      <c r="B109" s="2045" t="s">
        <v>1866</v>
      </c>
    </row>
    <row r="110" ht="15">
      <c r="B110" s="2046" t="s">
        <v>1566</v>
      </c>
    </row>
    <row r="111" ht="45">
      <c r="B111" s="2046" t="s">
        <v>1867</v>
      </c>
    </row>
    <row r="112" ht="30">
      <c r="B112" s="2046" t="s">
        <v>1868</v>
      </c>
    </row>
    <row r="113" ht="30">
      <c r="B113" s="2046" t="s">
        <v>1869</v>
      </c>
    </row>
    <row r="114" ht="30">
      <c r="B114" s="2046" t="s">
        <v>1870</v>
      </c>
    </row>
    <row r="115" ht="60">
      <c r="B115" s="2046" t="s">
        <v>1871</v>
      </c>
    </row>
    <row r="116" ht="60">
      <c r="B116" s="2046" t="s">
        <v>1872</v>
      </c>
    </row>
    <row r="117" ht="15">
      <c r="B117" s="2046" t="s">
        <v>1873</v>
      </c>
    </row>
    <row r="118" spans="2:6" ht="17.25">
      <c r="B118" s="2047" t="s">
        <v>1874</v>
      </c>
      <c r="C118" s="1933" t="s">
        <v>1875</v>
      </c>
      <c r="D118" s="2018">
        <f>5043*0.8</f>
        <v>4034.4</v>
      </c>
      <c r="E118" s="2018"/>
      <c r="F118" s="1938">
        <f>D118*E118</f>
        <v>0</v>
      </c>
    </row>
    <row r="119" spans="1:6" ht="17.25">
      <c r="A119" s="1934"/>
      <c r="B119" s="2048" t="s">
        <v>1876</v>
      </c>
      <c r="C119" s="1934" t="s">
        <v>1875</v>
      </c>
      <c r="D119" s="2006">
        <f>5043*0.2</f>
        <v>1008.6</v>
      </c>
      <c r="E119" s="2006"/>
      <c r="F119" s="1987">
        <f>D119*E119</f>
        <v>0</v>
      </c>
    </row>
    <row r="120" spans="1:6" ht="15">
      <c r="A120" s="1933"/>
      <c r="B120" s="2049"/>
      <c r="C120" s="1933"/>
      <c r="D120" s="2008"/>
      <c r="E120" s="2008"/>
      <c r="F120" s="1965"/>
    </row>
    <row r="121" spans="1:2" ht="15">
      <c r="A121" s="2044" t="s">
        <v>7</v>
      </c>
      <c r="B121" s="2045" t="s">
        <v>1877</v>
      </c>
    </row>
    <row r="122" ht="15">
      <c r="B122" s="2046" t="s">
        <v>1566</v>
      </c>
    </row>
    <row r="123" ht="77.25">
      <c r="B123" s="2050" t="s">
        <v>1878</v>
      </c>
    </row>
    <row r="124" spans="1:6" ht="17.25">
      <c r="A124" s="1934"/>
      <c r="B124" s="2051"/>
      <c r="C124" s="1934" t="s">
        <v>1875</v>
      </c>
      <c r="D124" s="2006">
        <v>420</v>
      </c>
      <c r="E124" s="2006"/>
      <c r="F124" s="1987">
        <f>D124*E124</f>
        <v>0</v>
      </c>
    </row>
    <row r="125" spans="1:6" ht="15">
      <c r="A125" s="1933"/>
      <c r="B125" s="2049"/>
      <c r="C125" s="1933"/>
      <c r="D125" s="1959"/>
      <c r="E125" s="1959"/>
      <c r="F125" s="1965"/>
    </row>
    <row r="126" spans="1:2" ht="15">
      <c r="A126" s="2044" t="s">
        <v>8</v>
      </c>
      <c r="B126" s="2045" t="s">
        <v>1879</v>
      </c>
    </row>
    <row r="127" ht="15">
      <c r="B127" s="2046" t="s">
        <v>1566</v>
      </c>
    </row>
    <row r="128" ht="145.5" customHeight="1">
      <c r="B128" s="2050" t="s">
        <v>1880</v>
      </c>
    </row>
    <row r="129" spans="1:6" ht="17.25">
      <c r="A129" s="1934"/>
      <c r="B129" s="2051"/>
      <c r="C129" s="1934" t="s">
        <v>1875</v>
      </c>
      <c r="D129" s="2006">
        <f>1430</f>
        <v>1430</v>
      </c>
      <c r="E129" s="2006"/>
      <c r="F129" s="1987">
        <f>D129*E129</f>
        <v>0</v>
      </c>
    </row>
    <row r="130" spans="1:6" ht="15">
      <c r="A130" s="1933"/>
      <c r="B130" s="2049"/>
      <c r="C130" s="1933"/>
      <c r="D130" s="1959"/>
      <c r="E130" s="1959"/>
      <c r="F130" s="1965"/>
    </row>
    <row r="131" spans="1:2" ht="15">
      <c r="A131" s="2044" t="s">
        <v>10</v>
      </c>
      <c r="B131" s="2045" t="s">
        <v>1881</v>
      </c>
    </row>
    <row r="132" ht="15">
      <c r="B132" s="2046" t="s">
        <v>1566</v>
      </c>
    </row>
    <row r="133" ht="135">
      <c r="B133" s="2052" t="s">
        <v>1882</v>
      </c>
    </row>
    <row r="134" spans="1:6" ht="17.25">
      <c r="A134" s="1934"/>
      <c r="B134" s="2051"/>
      <c r="C134" s="1934" t="s">
        <v>1875</v>
      </c>
      <c r="D134" s="2006">
        <f>670</f>
        <v>670</v>
      </c>
      <c r="E134" s="2006"/>
      <c r="F134" s="1987">
        <f>D134*E134</f>
        <v>0</v>
      </c>
    </row>
    <row r="135" spans="1:6" ht="15">
      <c r="A135" s="1933"/>
      <c r="B135" s="2049"/>
      <c r="C135" s="1933"/>
      <c r="D135" s="2008"/>
      <c r="E135" s="2008"/>
      <c r="F135" s="1965"/>
    </row>
    <row r="136" spans="1:6" ht="15">
      <c r="A136" s="2053" t="s">
        <v>29</v>
      </c>
      <c r="B136" s="2054" t="s">
        <v>1883</v>
      </c>
      <c r="C136" s="1963"/>
      <c r="D136" s="2008"/>
      <c r="E136" s="2008"/>
      <c r="F136" s="2055"/>
    </row>
    <row r="137" spans="1:6" ht="15">
      <c r="A137" s="1933"/>
      <c r="B137" s="2056" t="s">
        <v>1566</v>
      </c>
      <c r="C137" s="1963"/>
      <c r="D137" s="2008"/>
      <c r="E137" s="2008"/>
      <c r="F137" s="2055"/>
    </row>
    <row r="138" spans="1:6" ht="75">
      <c r="A138" s="1933"/>
      <c r="B138" s="2057" t="s">
        <v>1884</v>
      </c>
      <c r="C138" s="1963"/>
      <c r="D138" s="2008"/>
      <c r="E138" s="2008"/>
      <c r="F138" s="2055"/>
    </row>
    <row r="139" spans="1:6" ht="17.25">
      <c r="A139" s="1934"/>
      <c r="B139" s="2051"/>
      <c r="C139" s="1934" t="s">
        <v>1875</v>
      </c>
      <c r="D139" s="1962">
        <f>2195</f>
        <v>2195</v>
      </c>
      <c r="E139" s="1962"/>
      <c r="F139" s="2058">
        <f>D139*E139</f>
        <v>0</v>
      </c>
    </row>
    <row r="140" spans="1:6" ht="15">
      <c r="A140" s="1933"/>
      <c r="B140" s="2049"/>
      <c r="C140" s="1933"/>
      <c r="D140" s="1959"/>
      <c r="E140" s="1959"/>
      <c r="F140" s="1965"/>
    </row>
    <row r="141" spans="1:6" ht="15">
      <c r="A141" s="2059" t="s">
        <v>115</v>
      </c>
      <c r="B141" s="2054" t="s">
        <v>1885</v>
      </c>
      <c r="C141" s="1933"/>
      <c r="D141" s="2008"/>
      <c r="E141" s="2008"/>
      <c r="F141" s="1965"/>
    </row>
    <row r="142" spans="1:6" ht="15">
      <c r="A142" s="1933"/>
      <c r="B142" s="2056" t="s">
        <v>1566</v>
      </c>
      <c r="C142" s="1933"/>
      <c r="D142" s="2008"/>
      <c r="E142" s="2008"/>
      <c r="F142" s="1965"/>
    </row>
    <row r="143" spans="1:6" ht="45">
      <c r="A143" s="1933"/>
      <c r="B143" s="2060" t="s">
        <v>1886</v>
      </c>
      <c r="C143" s="1933"/>
      <c r="D143" s="2008"/>
      <c r="E143" s="2008"/>
      <c r="F143" s="1965"/>
    </row>
    <row r="144" spans="1:6" ht="60">
      <c r="A144" s="1933"/>
      <c r="B144" s="2060" t="s">
        <v>1887</v>
      </c>
      <c r="C144" s="1933"/>
      <c r="D144" s="2008"/>
      <c r="E144" s="2008"/>
      <c r="F144" s="1965"/>
    </row>
    <row r="145" spans="1:6" ht="15">
      <c r="A145" s="1933"/>
      <c r="B145" s="2060" t="s">
        <v>1888</v>
      </c>
      <c r="C145" s="1933"/>
      <c r="D145" s="2008"/>
      <c r="E145" s="2008"/>
      <c r="F145" s="1965"/>
    </row>
    <row r="146" spans="1:6" ht="17.25">
      <c r="A146" s="1934"/>
      <c r="B146" s="2051"/>
      <c r="C146" s="1934" t="s">
        <v>1875</v>
      </c>
      <c r="D146" s="2006">
        <f>D118+D119-D139</f>
        <v>2848</v>
      </c>
      <c r="E146" s="2006"/>
      <c r="F146" s="1987">
        <f>D146*E146</f>
        <v>0</v>
      </c>
    </row>
    <row r="147" spans="1:6" ht="15">
      <c r="A147" s="1933"/>
      <c r="B147" s="2049"/>
      <c r="C147" s="1933"/>
      <c r="D147" s="2008"/>
      <c r="E147" s="2008"/>
      <c r="F147" s="1965"/>
    </row>
    <row r="148" spans="1:6" ht="15">
      <c r="A148" s="1951"/>
      <c r="B148" s="2041" t="s">
        <v>1889</v>
      </c>
      <c r="C148" s="1951"/>
      <c r="D148" s="1952"/>
      <c r="E148" s="1952"/>
      <c r="F148" s="2042">
        <f>SUM(F118:F146)</f>
        <v>0</v>
      </c>
    </row>
    <row r="149" spans="1:6" ht="15">
      <c r="A149" s="1933"/>
      <c r="B149" s="2060"/>
      <c r="C149" s="1933"/>
      <c r="D149" s="2008"/>
      <c r="E149" s="2008"/>
      <c r="F149" s="1965"/>
    </row>
    <row r="150" spans="1:6" ht="15">
      <c r="A150" s="1949" t="s">
        <v>1890</v>
      </c>
      <c r="B150" s="1950" t="s">
        <v>1891</v>
      </c>
      <c r="C150" s="1951"/>
      <c r="D150" s="1952"/>
      <c r="E150" s="1952"/>
      <c r="F150" s="1953"/>
    </row>
    <row r="151" spans="1:6" ht="15">
      <c r="A151" s="1933"/>
      <c r="B151" s="2060"/>
      <c r="C151" s="1933"/>
      <c r="D151" s="2008"/>
      <c r="E151" s="2008"/>
      <c r="F151" s="1965"/>
    </row>
    <row r="152" spans="1:6" ht="15">
      <c r="A152" s="2059" t="s">
        <v>6</v>
      </c>
      <c r="B152" s="2061" t="s">
        <v>1892</v>
      </c>
      <c r="C152" s="1933"/>
      <c r="D152" s="2008"/>
      <c r="E152" s="2008"/>
      <c r="F152" s="1965"/>
    </row>
    <row r="153" spans="1:6" ht="15">
      <c r="A153" s="1933"/>
      <c r="B153" s="2056" t="s">
        <v>1566</v>
      </c>
      <c r="C153" s="1933"/>
      <c r="D153" s="2008"/>
      <c r="E153" s="2008"/>
      <c r="F153" s="1965"/>
    </row>
    <row r="154" spans="1:6" ht="105">
      <c r="A154" s="1933"/>
      <c r="B154" s="2060" t="s">
        <v>1893</v>
      </c>
      <c r="C154" s="1933"/>
      <c r="D154" s="2008"/>
      <c r="E154" s="2008"/>
      <c r="F154" s="1965"/>
    </row>
    <row r="155" spans="1:6" ht="15">
      <c r="A155" s="1933"/>
      <c r="B155" s="2060" t="s">
        <v>1894</v>
      </c>
      <c r="C155" s="1933"/>
      <c r="D155" s="2008"/>
      <c r="E155" s="2008"/>
      <c r="F155" s="1965"/>
    </row>
    <row r="156" spans="1:6" ht="17.25">
      <c r="A156" s="1933"/>
      <c r="B156" s="2060" t="s">
        <v>1895</v>
      </c>
      <c r="D156" s="1954"/>
      <c r="E156" s="1954"/>
      <c r="F156" s="1930"/>
    </row>
    <row r="157" spans="1:6" ht="17.25">
      <c r="A157" s="1934"/>
      <c r="B157" s="1961"/>
      <c r="C157" s="1934" t="s">
        <v>1840</v>
      </c>
      <c r="D157" s="2006">
        <f>12610</f>
        <v>12610</v>
      </c>
      <c r="E157" s="2006"/>
      <c r="F157" s="1987">
        <f>D157*E157</f>
        <v>0</v>
      </c>
    </row>
    <row r="158" spans="1:6" ht="15">
      <c r="A158" s="1933"/>
      <c r="B158" s="2060"/>
      <c r="C158" s="1933"/>
      <c r="D158" s="2008"/>
      <c r="E158" s="2008"/>
      <c r="F158" s="1965"/>
    </row>
    <row r="159" spans="1:6" ht="15">
      <c r="A159" s="1933"/>
      <c r="B159" s="2060"/>
      <c r="C159" s="1933"/>
      <c r="D159" s="2008"/>
      <c r="E159" s="2008"/>
      <c r="F159" s="1965"/>
    </row>
    <row r="160" spans="1:6" ht="15">
      <c r="A160" s="1951"/>
      <c r="B160" s="2041" t="s">
        <v>1896</v>
      </c>
      <c r="C160" s="1951"/>
      <c r="D160" s="1952"/>
      <c r="E160" s="1952"/>
      <c r="F160" s="2042">
        <f>SUM(F157:F158)</f>
        <v>0</v>
      </c>
    </row>
    <row r="161" spans="1:6" ht="15">
      <c r="A161" s="1933"/>
      <c r="B161" s="2060"/>
      <c r="C161" s="1933"/>
      <c r="D161" s="2008"/>
      <c r="E161" s="2008"/>
      <c r="F161" s="1965"/>
    </row>
    <row r="162" spans="1:6" ht="15">
      <c r="A162" s="1949" t="s">
        <v>1897</v>
      </c>
      <c r="B162" s="2062" t="s">
        <v>1898</v>
      </c>
      <c r="C162" s="1951"/>
      <c r="D162" s="1952"/>
      <c r="E162" s="1952"/>
      <c r="F162" s="1953"/>
    </row>
    <row r="163" spans="1:6" ht="15">
      <c r="A163" s="1933"/>
      <c r="B163" s="2060"/>
      <c r="C163" s="1933"/>
      <c r="D163" s="2008"/>
      <c r="E163" s="2008"/>
      <c r="F163" s="1965"/>
    </row>
    <row r="164" spans="1:6" ht="15">
      <c r="A164" s="2053" t="s">
        <v>6</v>
      </c>
      <c r="B164" s="2045" t="s">
        <v>1899</v>
      </c>
      <c r="C164" s="2063"/>
      <c r="D164" s="1959"/>
      <c r="E164" s="1959"/>
      <c r="F164" s="2064"/>
    </row>
    <row r="165" spans="2:6" ht="15">
      <c r="B165" s="2046" t="s">
        <v>1566</v>
      </c>
      <c r="C165" s="2063"/>
      <c r="D165" s="1959"/>
      <c r="E165" s="1959"/>
      <c r="F165" s="2064"/>
    </row>
    <row r="166" spans="2:6" ht="240">
      <c r="B166" s="2065" t="s">
        <v>1900</v>
      </c>
      <c r="C166" s="2063"/>
      <c r="D166" s="1959"/>
      <c r="E166" s="1959"/>
      <c r="F166" s="2064"/>
    </row>
    <row r="167" spans="2:6" ht="165">
      <c r="B167" s="2065" t="s">
        <v>1901</v>
      </c>
      <c r="C167" s="2063"/>
      <c r="D167" s="1959"/>
      <c r="E167" s="1959"/>
      <c r="F167" s="2064"/>
    </row>
    <row r="168" spans="1:6" ht="189">
      <c r="A168" s="2066" t="s">
        <v>40</v>
      </c>
      <c r="B168" s="2065" t="s">
        <v>1902</v>
      </c>
      <c r="C168" s="1933"/>
      <c r="D168" s="1960"/>
      <c r="E168" s="1960"/>
      <c r="F168" s="1965"/>
    </row>
    <row r="169" spans="2:6" ht="15">
      <c r="B169" s="2067" t="s">
        <v>1903</v>
      </c>
      <c r="C169" s="1933"/>
      <c r="D169" s="1960"/>
      <c r="E169" s="1960"/>
      <c r="F169" s="1965"/>
    </row>
    <row r="170" spans="1:6" ht="15">
      <c r="A170" s="1934"/>
      <c r="B170" s="2068"/>
      <c r="C170" s="1985" t="s">
        <v>53</v>
      </c>
      <c r="D170" s="1962">
        <v>8</v>
      </c>
      <c r="E170" s="1962"/>
      <c r="F170" s="1987">
        <f>D170*E170</f>
        <v>0</v>
      </c>
    </row>
    <row r="171" spans="1:6" ht="15">
      <c r="A171" s="1933"/>
      <c r="B171" s="2069"/>
      <c r="C171" s="2070"/>
      <c r="D171" s="1959"/>
      <c r="E171" s="1959"/>
      <c r="F171" s="2064"/>
    </row>
    <row r="172" spans="1:6" s="2075" customFormat="1" ht="15">
      <c r="A172" s="2071" t="s">
        <v>7</v>
      </c>
      <c r="B172" s="2045" t="s">
        <v>1904</v>
      </c>
      <c r="C172" s="2072"/>
      <c r="D172" s="2073"/>
      <c r="E172" s="2073"/>
      <c r="F172" s="2074"/>
    </row>
    <row r="173" spans="1:6" s="2075" customFormat="1" ht="15">
      <c r="A173" s="2076"/>
      <c r="B173" s="2065" t="s">
        <v>1566</v>
      </c>
      <c r="C173" s="2072"/>
      <c r="D173" s="2073"/>
      <c r="E173" s="2073"/>
      <c r="F173" s="2074"/>
    </row>
    <row r="174" spans="1:6" s="2075" customFormat="1" ht="126" customHeight="1">
      <c r="A174" s="2076"/>
      <c r="B174" s="2060" t="s">
        <v>1905</v>
      </c>
      <c r="C174" s="2072"/>
      <c r="D174" s="2073"/>
      <c r="E174" s="2073"/>
      <c r="F174" s="2074"/>
    </row>
    <row r="175" spans="1:6" s="2075" customFormat="1" ht="62.25" customHeight="1">
      <c r="A175" s="2076"/>
      <c r="B175" s="2060" t="s">
        <v>1906</v>
      </c>
      <c r="C175" s="2072"/>
      <c r="D175" s="2073"/>
      <c r="E175" s="2073"/>
      <c r="F175" s="2074"/>
    </row>
    <row r="176" spans="1:6" s="2075" customFormat="1" ht="92.25" customHeight="1">
      <c r="A176" s="2076"/>
      <c r="B176" s="2060" t="s">
        <v>1907</v>
      </c>
      <c r="C176" s="2072"/>
      <c r="D176" s="2073"/>
      <c r="E176" s="2073"/>
      <c r="F176" s="2074"/>
    </row>
    <row r="177" spans="1:6" s="2075" customFormat="1" ht="15">
      <c r="A177" s="2076"/>
      <c r="B177" s="2060" t="s">
        <v>1908</v>
      </c>
      <c r="C177" s="2072"/>
      <c r="D177" s="2073"/>
      <c r="E177" s="2073"/>
      <c r="F177" s="2074"/>
    </row>
    <row r="178" spans="1:6" s="2075" customFormat="1" ht="15">
      <c r="A178" s="2077"/>
      <c r="B178" s="2078"/>
      <c r="C178" s="2079" t="s">
        <v>28</v>
      </c>
      <c r="D178" s="1962">
        <v>3</v>
      </c>
      <c r="E178" s="1962"/>
      <c r="F178" s="1987">
        <f>D178*E178</f>
        <v>0</v>
      </c>
    </row>
    <row r="179" spans="2:6" ht="15">
      <c r="B179" s="2046"/>
      <c r="C179" s="1933"/>
      <c r="D179" s="1959"/>
      <c r="E179" s="1959"/>
      <c r="F179" s="1965"/>
    </row>
    <row r="180" spans="1:6" ht="15">
      <c r="A180" s="2053" t="s">
        <v>8</v>
      </c>
      <c r="B180" s="2045" t="s">
        <v>1909</v>
      </c>
      <c r="F180" s="1930"/>
    </row>
    <row r="181" spans="2:6" ht="15">
      <c r="B181" s="2046" t="s">
        <v>1566</v>
      </c>
      <c r="F181" s="1930"/>
    </row>
    <row r="182" spans="1:6" ht="77.25">
      <c r="A182" s="1933"/>
      <c r="B182" s="2065" t="s">
        <v>1910</v>
      </c>
      <c r="D182" s="1954"/>
      <c r="E182" s="1954"/>
      <c r="F182" s="1930"/>
    </row>
    <row r="183" spans="1:6" ht="17.25">
      <c r="A183" s="1934"/>
      <c r="B183" s="1961"/>
      <c r="C183" s="2079" t="s">
        <v>1875</v>
      </c>
      <c r="D183" s="1962">
        <v>7</v>
      </c>
      <c r="E183" s="1962"/>
      <c r="F183" s="1987">
        <f>D183*E183</f>
        <v>0</v>
      </c>
    </row>
    <row r="184" spans="1:6" ht="15">
      <c r="A184" s="1933"/>
      <c r="B184" s="2080"/>
      <c r="C184" s="1933"/>
      <c r="D184" s="2008"/>
      <c r="E184" s="2008"/>
      <c r="F184" s="1965"/>
    </row>
    <row r="185" spans="1:6" ht="15">
      <c r="A185" s="2059" t="s">
        <v>10</v>
      </c>
      <c r="B185" s="2061" t="s">
        <v>1911</v>
      </c>
      <c r="C185" s="1933"/>
      <c r="D185" s="2008"/>
      <c r="E185" s="2008"/>
      <c r="F185" s="1965"/>
    </row>
    <row r="186" spans="1:6" ht="15">
      <c r="A186" s="1933"/>
      <c r="B186" s="2056" t="s">
        <v>1566</v>
      </c>
      <c r="C186" s="1933"/>
      <c r="D186" s="2008"/>
      <c r="E186" s="2008"/>
      <c r="F186" s="1965"/>
    </row>
    <row r="187" spans="1:6" ht="30">
      <c r="A187" s="1933"/>
      <c r="B187" s="1958" t="s">
        <v>1912</v>
      </c>
      <c r="C187" s="1933"/>
      <c r="D187" s="2008"/>
      <c r="E187" s="2008"/>
      <c r="F187" s="1965"/>
    </row>
    <row r="188" spans="1:6" ht="15">
      <c r="A188" s="1933"/>
      <c r="B188" s="1958" t="s">
        <v>1913</v>
      </c>
      <c r="C188" s="1933"/>
      <c r="D188" s="2008"/>
      <c r="E188" s="2008"/>
      <c r="F188" s="1965"/>
    </row>
    <row r="189" spans="1:6" ht="18" customHeight="1">
      <c r="A189" s="1934"/>
      <c r="B189" s="2081"/>
      <c r="C189" s="1934" t="s">
        <v>53</v>
      </c>
      <c r="D189" s="2006">
        <v>57</v>
      </c>
      <c r="E189" s="2006"/>
      <c r="F189" s="1987">
        <f>D189*E189</f>
        <v>0</v>
      </c>
    </row>
    <row r="190" spans="1:6" ht="15">
      <c r="A190" s="1933"/>
      <c r="B190" s="2060"/>
      <c r="C190" s="1933"/>
      <c r="D190" s="2008"/>
      <c r="E190" s="2008"/>
      <c r="F190" s="1965"/>
    </row>
    <row r="191" spans="1:6" ht="15">
      <c r="A191" s="2059" t="s">
        <v>29</v>
      </c>
      <c r="B191" s="2061" t="s">
        <v>1914</v>
      </c>
      <c r="C191" s="1963"/>
      <c r="D191" s="1959"/>
      <c r="E191" s="1959"/>
      <c r="F191" s="1965"/>
    </row>
    <row r="192" spans="1:6" ht="15">
      <c r="A192" s="1933"/>
      <c r="B192" s="2046" t="s">
        <v>1566</v>
      </c>
      <c r="C192" s="1963"/>
      <c r="D192" s="1959"/>
      <c r="E192" s="1959"/>
      <c r="F192" s="1965"/>
    </row>
    <row r="193" spans="1:6" ht="75">
      <c r="A193" s="1933"/>
      <c r="B193" s="1958" t="s">
        <v>1915</v>
      </c>
      <c r="C193" s="1963"/>
      <c r="D193" s="1959"/>
      <c r="E193" s="1959"/>
      <c r="F193" s="1965"/>
    </row>
    <row r="194" spans="1:6" ht="15">
      <c r="A194" s="1933"/>
      <c r="B194" s="1958" t="s">
        <v>1916</v>
      </c>
      <c r="C194" s="1963"/>
      <c r="D194" s="1959"/>
      <c r="E194" s="1959"/>
      <c r="F194" s="1965"/>
    </row>
    <row r="195" spans="1:6" ht="15">
      <c r="A195" s="1933"/>
      <c r="B195" s="1958" t="s">
        <v>1917</v>
      </c>
      <c r="C195" s="1963"/>
      <c r="D195" s="1959"/>
      <c r="E195" s="1959"/>
      <c r="F195" s="1965"/>
    </row>
    <row r="196" spans="1:6" ht="15">
      <c r="A196" s="1934"/>
      <c r="B196" s="2081"/>
      <c r="C196" s="1934" t="s">
        <v>53</v>
      </c>
      <c r="D196" s="2006">
        <v>57</v>
      </c>
      <c r="E196" s="2006"/>
      <c r="F196" s="1987">
        <f>D196*E196</f>
        <v>0</v>
      </c>
    </row>
    <row r="197" spans="1:6" ht="15">
      <c r="A197" s="1933"/>
      <c r="B197" s="2082"/>
      <c r="C197" s="1933"/>
      <c r="D197" s="2008"/>
      <c r="E197" s="2008"/>
      <c r="F197" s="1965"/>
    </row>
    <row r="198" spans="1:6" s="1969" customFormat="1" ht="15">
      <c r="A198" s="2059" t="s">
        <v>115</v>
      </c>
      <c r="B198" s="2045" t="s">
        <v>1918</v>
      </c>
      <c r="C198" s="2083"/>
      <c r="D198" s="2084"/>
      <c r="E198" s="2084"/>
      <c r="F198" s="2085"/>
    </row>
    <row r="199" spans="1:6" s="1969" customFormat="1" ht="15">
      <c r="A199" s="1970"/>
      <c r="B199" s="2001" t="s">
        <v>1566</v>
      </c>
      <c r="C199" s="2083"/>
      <c r="D199" s="2084"/>
      <c r="E199" s="2084"/>
      <c r="F199" s="2085"/>
    </row>
    <row r="200" spans="1:6" s="1969" customFormat="1" ht="149.25" customHeight="1">
      <c r="A200" s="2086"/>
      <c r="B200" s="1971" t="s">
        <v>1919</v>
      </c>
      <c r="C200" s="1967"/>
      <c r="D200" s="1967"/>
      <c r="E200" s="1967"/>
      <c r="F200" s="1968"/>
    </row>
    <row r="201" spans="1:6" ht="18.75" customHeight="1">
      <c r="A201" s="1934"/>
      <c r="B201" s="2087" t="s">
        <v>1920</v>
      </c>
      <c r="C201" s="1934" t="s">
        <v>287</v>
      </c>
      <c r="D201" s="2006">
        <v>15</v>
      </c>
      <c r="E201" s="2006"/>
      <c r="F201" s="1987">
        <f>D201*E201</f>
        <v>0</v>
      </c>
    </row>
    <row r="202" spans="1:6" ht="18.75" customHeight="1">
      <c r="A202" s="1933"/>
      <c r="B202" s="2088"/>
      <c r="C202" s="1933"/>
      <c r="D202" s="2018"/>
      <c r="E202" s="2018"/>
      <c r="F202" s="1965"/>
    </row>
    <row r="203" spans="1:6" s="1969" customFormat="1" ht="15">
      <c r="A203" s="2059" t="s">
        <v>105</v>
      </c>
      <c r="B203" s="2045" t="s">
        <v>1921</v>
      </c>
      <c r="C203" s="2083"/>
      <c r="D203" s="2084"/>
      <c r="E203" s="2084"/>
      <c r="F203" s="2085"/>
    </row>
    <row r="204" spans="1:6" s="1969" customFormat="1" ht="15">
      <c r="A204" s="1970"/>
      <c r="B204" s="2001" t="s">
        <v>1566</v>
      </c>
      <c r="C204" s="2083"/>
      <c r="D204" s="2084"/>
      <c r="E204" s="2084"/>
      <c r="F204" s="2085"/>
    </row>
    <row r="205" spans="1:40" s="2097" customFormat="1" ht="93.75" customHeight="1">
      <c r="A205" s="2089"/>
      <c r="B205" s="2090" t="s">
        <v>1922</v>
      </c>
      <c r="C205" s="1933"/>
      <c r="D205" s="2018"/>
      <c r="E205" s="2018"/>
      <c r="F205" s="1965"/>
      <c r="G205" s="2091"/>
      <c r="H205" s="2091"/>
      <c r="I205" s="2092"/>
      <c r="J205" s="2093"/>
      <c r="K205" s="2094"/>
      <c r="L205" s="2093"/>
      <c r="M205" s="2094"/>
      <c r="N205" s="2093"/>
      <c r="O205" s="2094"/>
      <c r="P205" s="2093"/>
      <c r="Q205" s="2094"/>
      <c r="R205" s="2093"/>
      <c r="S205" s="2094"/>
      <c r="T205" s="2093"/>
      <c r="U205" s="2094"/>
      <c r="V205" s="2094"/>
      <c r="W205" s="2093"/>
      <c r="X205" s="2094"/>
      <c r="Y205" s="2095"/>
      <c r="Z205" s="2096"/>
      <c r="AM205" s="2098"/>
      <c r="AN205" s="2098"/>
    </row>
    <row r="206" spans="1:40" s="2097" customFormat="1" ht="15">
      <c r="A206" s="2089"/>
      <c r="B206" s="2001" t="s">
        <v>931</v>
      </c>
      <c r="C206" s="1933"/>
      <c r="D206" s="2018"/>
      <c r="E206" s="2018"/>
      <c r="F206" s="1965"/>
      <c r="G206" s="2091"/>
      <c r="H206" s="2091"/>
      <c r="I206" s="2092"/>
      <c r="J206" s="2093"/>
      <c r="K206" s="2094"/>
      <c r="L206" s="2093"/>
      <c r="M206" s="2094"/>
      <c r="N206" s="2093"/>
      <c r="O206" s="2094"/>
      <c r="P206" s="2093"/>
      <c r="Q206" s="2094"/>
      <c r="R206" s="2093"/>
      <c r="S206" s="2094"/>
      <c r="T206" s="2093"/>
      <c r="U206" s="2094"/>
      <c r="V206" s="2094"/>
      <c r="W206" s="2093"/>
      <c r="X206" s="2094"/>
      <c r="Y206" s="2095"/>
      <c r="Z206" s="2096"/>
      <c r="AM206" s="2098"/>
      <c r="AN206" s="2098"/>
    </row>
    <row r="207" spans="1:40" s="2097" customFormat="1" ht="15">
      <c r="A207" s="2099"/>
      <c r="B207" s="2100"/>
      <c r="C207" s="1934" t="s">
        <v>287</v>
      </c>
      <c r="D207" s="2006">
        <v>40</v>
      </c>
      <c r="E207" s="2006"/>
      <c r="F207" s="1987">
        <f>D207*E207</f>
        <v>0</v>
      </c>
      <c r="G207" s="2091"/>
      <c r="H207" s="2091"/>
      <c r="I207" s="2092"/>
      <c r="J207" s="2093"/>
      <c r="K207" s="2094"/>
      <c r="L207" s="2093"/>
      <c r="M207" s="2094"/>
      <c r="N207" s="2093"/>
      <c r="O207" s="2094"/>
      <c r="P207" s="2093"/>
      <c r="Q207" s="2094"/>
      <c r="R207" s="2093"/>
      <c r="S207" s="2094"/>
      <c r="T207" s="2093"/>
      <c r="U207" s="2094"/>
      <c r="V207" s="2094"/>
      <c r="W207" s="2093"/>
      <c r="X207" s="2094"/>
      <c r="Y207" s="2095"/>
      <c r="Z207" s="2096"/>
      <c r="AM207" s="2098"/>
      <c r="AN207" s="2098"/>
    </row>
    <row r="208" spans="1:40" s="2097" customFormat="1" ht="15">
      <c r="A208" s="2101"/>
      <c r="B208" s="2102"/>
      <c r="C208" s="1933"/>
      <c r="D208" s="2018"/>
      <c r="E208" s="2018"/>
      <c r="F208" s="1965"/>
      <c r="G208" s="2091"/>
      <c r="H208" s="2091"/>
      <c r="I208" s="2092"/>
      <c r="J208" s="2093"/>
      <c r="K208" s="2094"/>
      <c r="L208" s="2093"/>
      <c r="M208" s="2094"/>
      <c r="N208" s="2093"/>
      <c r="O208" s="2094"/>
      <c r="P208" s="2093"/>
      <c r="Q208" s="2094"/>
      <c r="R208" s="2093"/>
      <c r="S208" s="2094"/>
      <c r="T208" s="2093"/>
      <c r="U208" s="2094"/>
      <c r="V208" s="2094"/>
      <c r="W208" s="2093"/>
      <c r="X208" s="2094"/>
      <c r="Y208" s="2095"/>
      <c r="Z208" s="2096"/>
      <c r="AM208" s="2098"/>
      <c r="AN208" s="2098"/>
    </row>
    <row r="209" spans="1:6" s="1969" customFormat="1" ht="15">
      <c r="A209" s="2059" t="s">
        <v>286</v>
      </c>
      <c r="B209" s="2045" t="s">
        <v>1923</v>
      </c>
      <c r="C209" s="2083"/>
      <c r="D209" s="2084"/>
      <c r="E209" s="2084"/>
      <c r="F209" s="2085"/>
    </row>
    <row r="210" spans="1:6" s="1969" customFormat="1" ht="15">
      <c r="A210" s="1970"/>
      <c r="B210" s="2001" t="s">
        <v>1566</v>
      </c>
      <c r="C210" s="2083"/>
      <c r="D210" s="2084"/>
      <c r="E210" s="2084"/>
      <c r="F210" s="2085"/>
    </row>
    <row r="211" spans="1:40" s="2097" customFormat="1" ht="30">
      <c r="A211" s="2089"/>
      <c r="B211" s="2090" t="s">
        <v>1924</v>
      </c>
      <c r="C211" s="2063"/>
      <c r="D211" s="2008"/>
      <c r="E211" s="2008"/>
      <c r="F211" s="2064"/>
      <c r="G211" s="2091"/>
      <c r="H211" s="2091"/>
      <c r="I211" s="2092"/>
      <c r="J211" s="2093"/>
      <c r="K211" s="2094"/>
      <c r="L211" s="2093"/>
      <c r="M211" s="2094"/>
      <c r="N211" s="2093"/>
      <c r="O211" s="2094"/>
      <c r="P211" s="2093"/>
      <c r="Q211" s="2094"/>
      <c r="R211" s="2093"/>
      <c r="S211" s="2094"/>
      <c r="T211" s="2093"/>
      <c r="U211" s="2094"/>
      <c r="V211" s="2094"/>
      <c r="W211" s="2093"/>
      <c r="X211" s="2094"/>
      <c r="Y211" s="2095"/>
      <c r="Z211" s="2096"/>
      <c r="AM211" s="2098"/>
      <c r="AN211" s="2098"/>
    </row>
    <row r="212" spans="1:40" s="2097" customFormat="1" ht="15">
      <c r="A212" s="2089"/>
      <c r="B212" s="2001" t="s">
        <v>931</v>
      </c>
      <c r="C212" s="2063"/>
      <c r="D212" s="2008"/>
      <c r="E212" s="2008"/>
      <c r="F212" s="2064"/>
      <c r="G212" s="2091"/>
      <c r="H212" s="2091"/>
      <c r="I212" s="2092"/>
      <c r="J212" s="2093"/>
      <c r="K212" s="2094"/>
      <c r="L212" s="2093"/>
      <c r="M212" s="2094"/>
      <c r="N212" s="2093"/>
      <c r="O212" s="2094"/>
      <c r="P212" s="2093"/>
      <c r="Q212" s="2094"/>
      <c r="R212" s="2093"/>
      <c r="S212" s="2094"/>
      <c r="T212" s="2093"/>
      <c r="U212" s="2094"/>
      <c r="V212" s="2094"/>
      <c r="W212" s="2093"/>
      <c r="X212" s="2094"/>
      <c r="Y212" s="2095"/>
      <c r="Z212" s="2096"/>
      <c r="AM212" s="2098"/>
      <c r="AN212" s="2098"/>
    </row>
    <row r="213" spans="1:40" s="2097" customFormat="1" ht="15">
      <c r="A213" s="2099"/>
      <c r="B213" s="2103"/>
      <c r="C213" s="1934" t="s">
        <v>287</v>
      </c>
      <c r="D213" s="2006">
        <v>17</v>
      </c>
      <c r="E213" s="2006"/>
      <c r="F213" s="1987">
        <f>D213*E213</f>
        <v>0</v>
      </c>
      <c r="G213" s="2091"/>
      <c r="H213" s="2091"/>
      <c r="I213" s="2092"/>
      <c r="J213" s="2093"/>
      <c r="K213" s="2094"/>
      <c r="L213" s="2093"/>
      <c r="M213" s="2094"/>
      <c r="N213" s="2093"/>
      <c r="O213" s="2094"/>
      <c r="P213" s="2093"/>
      <c r="Q213" s="2094"/>
      <c r="R213" s="2093"/>
      <c r="S213" s="2094"/>
      <c r="T213" s="2093"/>
      <c r="U213" s="2094"/>
      <c r="V213" s="2094"/>
      <c r="W213" s="2093"/>
      <c r="X213" s="2094"/>
      <c r="Y213" s="2095"/>
      <c r="Z213" s="2096"/>
      <c r="AM213" s="2098"/>
      <c r="AN213" s="2098"/>
    </row>
    <row r="214" spans="1:40" s="2097" customFormat="1" ht="15">
      <c r="A214" s="2101"/>
      <c r="B214" s="2104"/>
      <c r="C214" s="2063"/>
      <c r="D214" s="2008"/>
      <c r="E214" s="2008"/>
      <c r="F214" s="2064"/>
      <c r="G214" s="2091"/>
      <c r="H214" s="2091"/>
      <c r="I214" s="2092"/>
      <c r="J214" s="2093"/>
      <c r="K214" s="2094"/>
      <c r="L214" s="2093"/>
      <c r="M214" s="2094"/>
      <c r="N214" s="2093"/>
      <c r="O214" s="2094"/>
      <c r="P214" s="2093"/>
      <c r="Q214" s="2094"/>
      <c r="R214" s="2093"/>
      <c r="S214" s="2094"/>
      <c r="T214" s="2093"/>
      <c r="U214" s="2094"/>
      <c r="V214" s="2094"/>
      <c r="W214" s="2093"/>
      <c r="X214" s="2094"/>
      <c r="Y214" s="2095"/>
      <c r="Z214" s="2096"/>
      <c r="AM214" s="2098"/>
      <c r="AN214" s="2098"/>
    </row>
    <row r="215" spans="1:6" s="1969" customFormat="1" ht="15">
      <c r="A215" s="2059" t="s">
        <v>282</v>
      </c>
      <c r="B215" s="2045" t="s">
        <v>1925</v>
      </c>
      <c r="C215" s="2083"/>
      <c r="D215" s="2084"/>
      <c r="E215" s="2084"/>
      <c r="F215" s="2085"/>
    </row>
    <row r="216" spans="1:6" s="1969" customFormat="1" ht="15">
      <c r="A216" s="1970"/>
      <c r="B216" s="2001" t="s">
        <v>1566</v>
      </c>
      <c r="C216" s="2083"/>
      <c r="D216" s="2084"/>
      <c r="E216" s="2084"/>
      <c r="F216" s="2085"/>
    </row>
    <row r="217" spans="1:40" s="2097" customFormat="1" ht="30">
      <c r="A217" s="2089"/>
      <c r="B217" s="2105" t="s">
        <v>1926</v>
      </c>
      <c r="C217" s="1933"/>
      <c r="D217" s="2018"/>
      <c r="E217" s="2018"/>
      <c r="F217" s="2018"/>
      <c r="G217" s="2091"/>
      <c r="H217" s="2091"/>
      <c r="I217" s="2092"/>
      <c r="J217" s="2093"/>
      <c r="K217" s="2094"/>
      <c r="L217" s="2093"/>
      <c r="M217" s="2094"/>
      <c r="N217" s="2093"/>
      <c r="O217" s="2094"/>
      <c r="P217" s="2093"/>
      <c r="Q217" s="2094"/>
      <c r="R217" s="2093"/>
      <c r="S217" s="2094"/>
      <c r="T217" s="2093"/>
      <c r="U217" s="2094"/>
      <c r="V217" s="2094"/>
      <c r="W217" s="2093"/>
      <c r="X217" s="2094"/>
      <c r="Y217" s="2095"/>
      <c r="Z217" s="2096"/>
      <c r="AM217" s="2098"/>
      <c r="AN217" s="2098"/>
    </row>
    <row r="218" spans="1:40" s="2097" customFormat="1" ht="15">
      <c r="A218" s="2089"/>
      <c r="B218" s="2001" t="s">
        <v>931</v>
      </c>
      <c r="C218" s="1933"/>
      <c r="D218" s="2018"/>
      <c r="E218" s="2018"/>
      <c r="F218" s="1965"/>
      <c r="G218" s="2091"/>
      <c r="H218" s="2091"/>
      <c r="I218" s="2092"/>
      <c r="J218" s="2093"/>
      <c r="K218" s="2094"/>
      <c r="L218" s="2093"/>
      <c r="M218" s="2094"/>
      <c r="N218" s="2093"/>
      <c r="O218" s="2094"/>
      <c r="P218" s="2093"/>
      <c r="Q218" s="2094"/>
      <c r="R218" s="2093"/>
      <c r="S218" s="2094"/>
      <c r="T218" s="2093"/>
      <c r="U218" s="2094"/>
      <c r="V218" s="2094"/>
      <c r="W218" s="2093"/>
      <c r="X218" s="2094"/>
      <c r="Y218" s="2095"/>
      <c r="Z218" s="2096"/>
      <c r="AM218" s="2098"/>
      <c r="AN218" s="2098"/>
    </row>
    <row r="219" spans="1:40" s="2097" customFormat="1" ht="15">
      <c r="A219" s="2099"/>
      <c r="B219" s="2100"/>
      <c r="C219" s="1934" t="s">
        <v>287</v>
      </c>
      <c r="D219" s="2006">
        <v>25</v>
      </c>
      <c r="E219" s="2006"/>
      <c r="F219" s="1987">
        <f>D219*E219</f>
        <v>0</v>
      </c>
      <c r="G219" s="2091"/>
      <c r="H219" s="2091"/>
      <c r="I219" s="2092"/>
      <c r="J219" s="2093"/>
      <c r="K219" s="2094"/>
      <c r="L219" s="2093"/>
      <c r="M219" s="2094"/>
      <c r="N219" s="2093"/>
      <c r="O219" s="2094"/>
      <c r="P219" s="2093"/>
      <c r="Q219" s="2094"/>
      <c r="R219" s="2093"/>
      <c r="S219" s="2094"/>
      <c r="T219" s="2093"/>
      <c r="U219" s="2094"/>
      <c r="V219" s="2094"/>
      <c r="W219" s="2093"/>
      <c r="X219" s="2094"/>
      <c r="Y219" s="2095"/>
      <c r="Z219" s="2096"/>
      <c r="AM219" s="2098"/>
      <c r="AN219" s="2098"/>
    </row>
    <row r="220" spans="1:40" s="2097" customFormat="1" ht="15">
      <c r="A220" s="2089"/>
      <c r="B220" s="2001"/>
      <c r="C220" s="1933"/>
      <c r="D220" s="2018"/>
      <c r="E220" s="2018"/>
      <c r="F220" s="2018"/>
      <c r="G220" s="2091"/>
      <c r="H220" s="2091"/>
      <c r="I220" s="2092"/>
      <c r="J220" s="2093"/>
      <c r="K220" s="2094"/>
      <c r="L220" s="2093"/>
      <c r="M220" s="2094"/>
      <c r="N220" s="2093"/>
      <c r="O220" s="2094"/>
      <c r="P220" s="2093"/>
      <c r="Q220" s="2094"/>
      <c r="R220" s="2093"/>
      <c r="S220" s="2094"/>
      <c r="T220" s="2093"/>
      <c r="U220" s="2094"/>
      <c r="V220" s="2094"/>
      <c r="W220" s="2093"/>
      <c r="X220" s="2094"/>
      <c r="Y220" s="2095"/>
      <c r="Z220" s="2096"/>
      <c r="AM220" s="2098"/>
      <c r="AN220" s="2098"/>
    </row>
    <row r="221" spans="1:6" ht="15">
      <c r="A221" s="1933"/>
      <c r="B221" s="2082"/>
      <c r="C221" s="1933"/>
      <c r="D221" s="2008"/>
      <c r="E221" s="2008"/>
      <c r="F221" s="1965"/>
    </row>
    <row r="222" spans="1:6" ht="15">
      <c r="A222" s="1951"/>
      <c r="B222" s="2106" t="s">
        <v>1927</v>
      </c>
      <c r="C222" s="1951"/>
      <c r="D222" s="1952"/>
      <c r="E222" s="1952"/>
      <c r="F222" s="2042">
        <f>SUM(F169:F219)</f>
        <v>0</v>
      </c>
    </row>
    <row r="223" spans="1:6" ht="15">
      <c r="A223" s="1933"/>
      <c r="B223" s="2049"/>
      <c r="C223" s="1933"/>
      <c r="D223" s="1959"/>
      <c r="E223" s="1959"/>
      <c r="F223" s="1965"/>
    </row>
    <row r="224" spans="1:6" ht="15">
      <c r="A224" s="1949" t="s">
        <v>1928</v>
      </c>
      <c r="B224" s="1950" t="s">
        <v>1929</v>
      </c>
      <c r="C224" s="1951"/>
      <c r="D224" s="1952"/>
      <c r="E224" s="1952"/>
      <c r="F224" s="1953"/>
    </row>
    <row r="225" spans="1:6" ht="15">
      <c r="A225" s="1933"/>
      <c r="B225" s="2049"/>
      <c r="C225" s="1933"/>
      <c r="D225" s="1959"/>
      <c r="E225" s="1959"/>
      <c r="F225" s="1965"/>
    </row>
    <row r="226" spans="1:2" ht="15">
      <c r="A226" s="2053" t="s">
        <v>6</v>
      </c>
      <c r="B226" s="2045" t="s">
        <v>1930</v>
      </c>
    </row>
    <row r="227" ht="15">
      <c r="B227" s="2046" t="s">
        <v>1566</v>
      </c>
    </row>
    <row r="228" spans="1:6" ht="212.25">
      <c r="A228" s="1933"/>
      <c r="B228" s="2107" t="s">
        <v>1931</v>
      </c>
      <c r="C228" s="2108"/>
      <c r="D228" s="2108"/>
      <c r="E228" s="2108"/>
      <c r="F228" s="2109"/>
    </row>
    <row r="229" spans="1:6" ht="15">
      <c r="A229" s="1933"/>
      <c r="B229" s="2110" t="s">
        <v>1932</v>
      </c>
      <c r="C229" s="2111" t="s">
        <v>287</v>
      </c>
      <c r="D229" s="2023">
        <v>95</v>
      </c>
      <c r="E229" s="2023"/>
      <c r="F229" s="2112">
        <f>D229*E229</f>
        <v>0</v>
      </c>
    </row>
    <row r="230" spans="1:6" ht="15">
      <c r="A230" s="1934"/>
      <c r="B230" s="2113" t="s">
        <v>1933</v>
      </c>
      <c r="C230" s="2114" t="s">
        <v>287</v>
      </c>
      <c r="D230" s="2115">
        <v>4230</v>
      </c>
      <c r="E230" s="2115"/>
      <c r="F230" s="2116">
        <f>D230*E230</f>
        <v>0</v>
      </c>
    </row>
    <row r="231" spans="1:6" ht="15">
      <c r="A231" s="1933"/>
      <c r="B231" s="2110"/>
      <c r="C231" s="2117"/>
      <c r="D231" s="2023"/>
      <c r="E231" s="2023"/>
      <c r="F231" s="2112"/>
    </row>
    <row r="232" spans="1:6" ht="15">
      <c r="A232" s="2053" t="s">
        <v>7</v>
      </c>
      <c r="B232" s="2118" t="s">
        <v>1934</v>
      </c>
      <c r="C232" s="2108"/>
      <c r="D232" s="2109"/>
      <c r="E232" s="2109"/>
      <c r="F232" s="2109"/>
    </row>
    <row r="233" spans="2:6" ht="15">
      <c r="B233" s="2119" t="s">
        <v>1566</v>
      </c>
      <c r="C233" s="2108"/>
      <c r="D233" s="2109"/>
      <c r="E233" s="2109"/>
      <c r="F233" s="2109"/>
    </row>
    <row r="234" spans="1:6" ht="122.25">
      <c r="A234" s="1933"/>
      <c r="B234" s="2120" t="s">
        <v>1935</v>
      </c>
      <c r="C234" s="2108"/>
      <c r="D234" s="2108"/>
      <c r="E234" s="2108"/>
      <c r="F234" s="2109"/>
    </row>
    <row r="235" spans="1:6" ht="15">
      <c r="A235" s="1934"/>
      <c r="B235" s="2113" t="s">
        <v>1936</v>
      </c>
      <c r="C235" s="2114" t="s">
        <v>287</v>
      </c>
      <c r="D235" s="2115">
        <v>10</v>
      </c>
      <c r="E235" s="2115"/>
      <c r="F235" s="2116">
        <f>D235*E235</f>
        <v>0</v>
      </c>
    </row>
    <row r="236" spans="1:6" ht="15">
      <c r="A236" s="1933"/>
      <c r="B236" s="2110"/>
      <c r="C236" s="2111"/>
      <c r="D236" s="2023"/>
      <c r="E236" s="2023"/>
      <c r="F236" s="2112"/>
    </row>
    <row r="237" spans="1:6" ht="15">
      <c r="A237" s="2053" t="s">
        <v>8</v>
      </c>
      <c r="B237" s="2121" t="s">
        <v>1937</v>
      </c>
      <c r="C237" s="2108"/>
      <c r="D237" s="2109"/>
      <c r="E237" s="2109"/>
      <c r="F237" s="2109"/>
    </row>
    <row r="238" spans="2:6" ht="15">
      <c r="B238" s="2119" t="s">
        <v>1566</v>
      </c>
      <c r="C238" s="2108"/>
      <c r="D238" s="2109"/>
      <c r="E238" s="2109"/>
      <c r="F238" s="2109"/>
    </row>
    <row r="239" spans="1:6" ht="122.25">
      <c r="A239" s="1933"/>
      <c r="B239" s="2120" t="s">
        <v>1938</v>
      </c>
      <c r="C239" s="2108"/>
      <c r="D239" s="2108"/>
      <c r="E239" s="2108"/>
      <c r="F239" s="2109"/>
    </row>
    <row r="240" spans="1:6" ht="15">
      <c r="A240" s="1934"/>
      <c r="B240" s="2113" t="s">
        <v>1939</v>
      </c>
      <c r="C240" s="2114" t="s">
        <v>287</v>
      </c>
      <c r="D240" s="2115">
        <v>10</v>
      </c>
      <c r="E240" s="2115"/>
      <c r="F240" s="2116">
        <f>D240*E240</f>
        <v>0</v>
      </c>
    </row>
    <row r="241" spans="1:6" ht="15">
      <c r="A241" s="1933"/>
      <c r="B241" s="2110"/>
      <c r="C241" s="2111"/>
      <c r="D241" s="2023"/>
      <c r="E241" s="2023"/>
      <c r="F241" s="2112"/>
    </row>
    <row r="242" spans="1:6" ht="15">
      <c r="A242" s="2053" t="s">
        <v>10</v>
      </c>
      <c r="B242" s="2118" t="s">
        <v>1940</v>
      </c>
      <c r="C242" s="2108"/>
      <c r="D242" s="2109"/>
      <c r="E242" s="2109"/>
      <c r="F242" s="2109"/>
    </row>
    <row r="243" spans="2:6" ht="15">
      <c r="B243" s="2119" t="s">
        <v>1566</v>
      </c>
      <c r="C243" s="2108"/>
      <c r="D243" s="2109"/>
      <c r="E243" s="2109"/>
      <c r="F243" s="2109"/>
    </row>
    <row r="244" spans="1:6" ht="180">
      <c r="A244" s="1933"/>
      <c r="B244" s="2107" t="s">
        <v>1941</v>
      </c>
      <c r="C244" s="2108"/>
      <c r="D244" s="2108"/>
      <c r="E244" s="2108"/>
      <c r="F244" s="2109"/>
    </row>
    <row r="245" spans="1:6" ht="15">
      <c r="A245" s="1933"/>
      <c r="B245" s="2107" t="s">
        <v>1942</v>
      </c>
      <c r="C245" s="2108"/>
      <c r="D245" s="2108"/>
      <c r="E245" s="2108"/>
      <c r="F245" s="2109"/>
    </row>
    <row r="246" spans="1:6" ht="15">
      <c r="A246" s="1933"/>
      <c r="B246" s="2107"/>
      <c r="C246" s="2108"/>
      <c r="D246" s="2108"/>
      <c r="E246" s="2108"/>
      <c r="F246" s="2109"/>
    </row>
    <row r="247" spans="1:6" s="1983" customFormat="1" ht="15">
      <c r="A247" s="1963" t="s">
        <v>75</v>
      </c>
      <c r="B247" s="2122" t="s">
        <v>1943</v>
      </c>
      <c r="C247" s="2123"/>
      <c r="D247" s="2123"/>
      <c r="E247" s="2123"/>
      <c r="F247" s="2124"/>
    </row>
    <row r="248" spans="1:6" ht="15">
      <c r="A248" s="2125"/>
      <c r="B248" s="2126" t="s">
        <v>1944</v>
      </c>
      <c r="C248" s="2127" t="s">
        <v>53</v>
      </c>
      <c r="D248" s="2128">
        <v>5</v>
      </c>
      <c r="E248" s="2128"/>
      <c r="F248" s="2129">
        <f aca="true" t="shared" si="0" ref="F248:F269">D248*E248</f>
        <v>0</v>
      </c>
    </row>
    <row r="249" spans="1:6" ht="15">
      <c r="A249" s="2125"/>
      <c r="B249" s="2126" t="s">
        <v>1945</v>
      </c>
      <c r="C249" s="2127" t="s">
        <v>53</v>
      </c>
      <c r="D249" s="2128">
        <v>7</v>
      </c>
      <c r="E249" s="2128"/>
      <c r="F249" s="2129">
        <f t="shared" si="0"/>
        <v>0</v>
      </c>
    </row>
    <row r="250" spans="1:6" ht="15">
      <c r="A250" s="2125"/>
      <c r="B250" s="2126" t="s">
        <v>1946</v>
      </c>
      <c r="C250" s="2127" t="s">
        <v>53</v>
      </c>
      <c r="D250" s="2128">
        <v>1</v>
      </c>
      <c r="E250" s="2128"/>
      <c r="F250" s="2129">
        <f t="shared" si="0"/>
        <v>0</v>
      </c>
    </row>
    <row r="251" spans="1:6" ht="15">
      <c r="A251" s="2125"/>
      <c r="B251" s="2126" t="s">
        <v>1947</v>
      </c>
      <c r="C251" s="2127" t="s">
        <v>53</v>
      </c>
      <c r="D251" s="2128">
        <v>6</v>
      </c>
      <c r="E251" s="2128"/>
      <c r="F251" s="2129">
        <f t="shared" si="0"/>
        <v>0</v>
      </c>
    </row>
    <row r="252" spans="1:6" ht="15">
      <c r="A252" s="2125"/>
      <c r="B252" s="2126" t="s">
        <v>1948</v>
      </c>
      <c r="C252" s="2127" t="s">
        <v>53</v>
      </c>
      <c r="D252" s="2128">
        <v>1</v>
      </c>
      <c r="E252" s="2128"/>
      <c r="F252" s="2129">
        <f t="shared" si="0"/>
        <v>0</v>
      </c>
    </row>
    <row r="253" spans="1:6" ht="15">
      <c r="A253" s="2125"/>
      <c r="B253" s="2126" t="s">
        <v>1949</v>
      </c>
      <c r="C253" s="2127" t="s">
        <v>53</v>
      </c>
      <c r="D253" s="2128">
        <v>1</v>
      </c>
      <c r="E253" s="2128"/>
      <c r="F253" s="2129">
        <f t="shared" si="0"/>
        <v>0</v>
      </c>
    </row>
    <row r="254" spans="1:6" ht="15">
      <c r="A254" s="2125"/>
      <c r="B254" s="2126" t="s">
        <v>1950</v>
      </c>
      <c r="C254" s="2127" t="s">
        <v>53</v>
      </c>
      <c r="D254" s="2128">
        <v>2</v>
      </c>
      <c r="E254" s="2128"/>
      <c r="F254" s="2129">
        <f t="shared" si="0"/>
        <v>0</v>
      </c>
    </row>
    <row r="255" spans="1:6" ht="15">
      <c r="A255" s="2125"/>
      <c r="B255" s="2126" t="s">
        <v>1951</v>
      </c>
      <c r="C255" s="2127" t="s">
        <v>53</v>
      </c>
      <c r="D255" s="2128">
        <v>9</v>
      </c>
      <c r="E255" s="2128"/>
      <c r="F255" s="2129">
        <f t="shared" si="0"/>
        <v>0</v>
      </c>
    </row>
    <row r="256" spans="1:6" ht="15">
      <c r="A256" s="2125"/>
      <c r="B256" s="2126" t="s">
        <v>1952</v>
      </c>
      <c r="C256" s="2127" t="s">
        <v>53</v>
      </c>
      <c r="D256" s="2128">
        <v>2</v>
      </c>
      <c r="E256" s="2128"/>
      <c r="F256" s="2129">
        <f t="shared" si="0"/>
        <v>0</v>
      </c>
    </row>
    <row r="257" spans="1:6" ht="15">
      <c r="A257" s="2125"/>
      <c r="B257" s="2126" t="s">
        <v>1953</v>
      </c>
      <c r="C257" s="2127" t="s">
        <v>53</v>
      </c>
      <c r="D257" s="2128">
        <v>34</v>
      </c>
      <c r="E257" s="2128"/>
      <c r="F257" s="2129">
        <f t="shared" si="0"/>
        <v>0</v>
      </c>
    </row>
    <row r="258" spans="1:6" ht="15">
      <c r="A258" s="2044"/>
      <c r="B258" s="2126" t="s">
        <v>1954</v>
      </c>
      <c r="C258" s="2127" t="s">
        <v>53</v>
      </c>
      <c r="D258" s="2128">
        <v>14</v>
      </c>
      <c r="E258" s="2128"/>
      <c r="F258" s="2129">
        <f t="shared" si="0"/>
        <v>0</v>
      </c>
    </row>
    <row r="259" spans="1:6" ht="15">
      <c r="A259" s="2125"/>
      <c r="B259" s="2126" t="s">
        <v>1955</v>
      </c>
      <c r="C259" s="2127" t="s">
        <v>53</v>
      </c>
      <c r="D259" s="2128">
        <v>2</v>
      </c>
      <c r="E259" s="2128"/>
      <c r="F259" s="2129">
        <f t="shared" si="0"/>
        <v>0</v>
      </c>
    </row>
    <row r="260" spans="1:6" ht="15">
      <c r="A260" s="2125"/>
      <c r="B260" s="2126" t="s">
        <v>1956</v>
      </c>
      <c r="C260" s="2127" t="s">
        <v>53</v>
      </c>
      <c r="D260" s="2128">
        <v>3</v>
      </c>
      <c r="E260" s="2128"/>
      <c r="F260" s="2129">
        <f t="shared" si="0"/>
        <v>0</v>
      </c>
    </row>
    <row r="261" spans="1:6" ht="15">
      <c r="A261" s="2125"/>
      <c r="B261" s="2126" t="s">
        <v>1957</v>
      </c>
      <c r="C261" s="2127" t="s">
        <v>53</v>
      </c>
      <c r="D261" s="2128">
        <v>10</v>
      </c>
      <c r="E261" s="2128"/>
      <c r="F261" s="2129">
        <f t="shared" si="0"/>
        <v>0</v>
      </c>
    </row>
    <row r="262" spans="1:6" ht="15">
      <c r="A262" s="2125"/>
      <c r="B262" s="2126" t="s">
        <v>1958</v>
      </c>
      <c r="C262" s="2127" t="s">
        <v>53</v>
      </c>
      <c r="D262" s="2128">
        <v>1</v>
      </c>
      <c r="E262" s="2128"/>
      <c r="F262" s="2129">
        <f t="shared" si="0"/>
        <v>0</v>
      </c>
    </row>
    <row r="263" spans="1:6" ht="15">
      <c r="A263" s="2125"/>
      <c r="B263" s="2126" t="s">
        <v>1959</v>
      </c>
      <c r="C263" s="2127" t="s">
        <v>53</v>
      </c>
      <c r="D263" s="2128">
        <v>1</v>
      </c>
      <c r="E263" s="2128"/>
      <c r="F263" s="2129">
        <f t="shared" si="0"/>
        <v>0</v>
      </c>
    </row>
    <row r="264" spans="1:6" ht="15">
      <c r="A264" s="2125"/>
      <c r="B264" s="2126" t="s">
        <v>1960</v>
      </c>
      <c r="C264" s="2127" t="s">
        <v>53</v>
      </c>
      <c r="D264" s="2128">
        <v>14</v>
      </c>
      <c r="E264" s="2128"/>
      <c r="F264" s="2129">
        <f t="shared" si="0"/>
        <v>0</v>
      </c>
    </row>
    <row r="265" spans="1:6" ht="15">
      <c r="A265" s="2125"/>
      <c r="B265" s="2126" t="s">
        <v>1961</v>
      </c>
      <c r="C265" s="2127" t="s">
        <v>53</v>
      </c>
      <c r="D265" s="2128">
        <v>1</v>
      </c>
      <c r="E265" s="2128"/>
      <c r="F265" s="2129">
        <f t="shared" si="0"/>
        <v>0</v>
      </c>
    </row>
    <row r="266" spans="1:6" ht="15">
      <c r="A266" s="1954"/>
      <c r="B266" s="2126" t="s">
        <v>1962</v>
      </c>
      <c r="C266" s="2127" t="s">
        <v>53</v>
      </c>
      <c r="D266" s="2129">
        <v>50</v>
      </c>
      <c r="E266" s="2129"/>
      <c r="F266" s="2129">
        <f t="shared" si="0"/>
        <v>0</v>
      </c>
    </row>
    <row r="267" spans="1:6" ht="15">
      <c r="A267" s="1954"/>
      <c r="B267" s="2126" t="s">
        <v>1963</v>
      </c>
      <c r="C267" s="2127" t="s">
        <v>53</v>
      </c>
      <c r="D267" s="2129">
        <v>1</v>
      </c>
      <c r="E267" s="2129"/>
      <c r="F267" s="2129">
        <f t="shared" si="0"/>
        <v>0</v>
      </c>
    </row>
    <row r="268" spans="1:6" ht="15">
      <c r="A268" s="1954"/>
      <c r="B268" s="2126" t="s">
        <v>1964</v>
      </c>
      <c r="C268" s="2127" t="s">
        <v>53</v>
      </c>
      <c r="D268" s="2129">
        <v>3</v>
      </c>
      <c r="E268" s="2129"/>
      <c r="F268" s="2129">
        <f t="shared" si="0"/>
        <v>0</v>
      </c>
    </row>
    <row r="269" spans="1:6" ht="15">
      <c r="A269" s="1954"/>
      <c r="B269" s="2126" t="s">
        <v>1965</v>
      </c>
      <c r="C269" s="2127" t="s">
        <v>53</v>
      </c>
      <c r="D269" s="2129">
        <v>1</v>
      </c>
      <c r="E269" s="2129"/>
      <c r="F269" s="2129">
        <f t="shared" si="0"/>
        <v>0</v>
      </c>
    </row>
    <row r="270" spans="1:6" s="1983" customFormat="1" ht="15">
      <c r="A270" s="2130"/>
      <c r="B270" s="2131"/>
      <c r="C270" s="2123"/>
      <c r="D270" s="2132"/>
      <c r="E270" s="2132"/>
      <c r="F270" s="2124"/>
    </row>
    <row r="271" spans="1:6" s="1983" customFormat="1" ht="15">
      <c r="A271" s="2133" t="s">
        <v>73</v>
      </c>
      <c r="B271" s="2122" t="s">
        <v>1966</v>
      </c>
      <c r="C271" s="2117"/>
      <c r="D271" s="2023"/>
      <c r="E271" s="2023"/>
      <c r="F271" s="2112"/>
    </row>
    <row r="272" spans="1:6" ht="15">
      <c r="A272" s="2125"/>
      <c r="B272" s="2126" t="s">
        <v>1967</v>
      </c>
      <c r="C272" s="2127" t="s">
        <v>53</v>
      </c>
      <c r="D272" s="2128">
        <v>23</v>
      </c>
      <c r="E272" s="2128"/>
      <c r="F272" s="2129">
        <f aca="true" t="shared" si="1" ref="F272:F281">D272*E272</f>
        <v>0</v>
      </c>
    </row>
    <row r="273" spans="1:6" ht="15">
      <c r="A273" s="2125"/>
      <c r="B273" s="2126" t="s">
        <v>1968</v>
      </c>
      <c r="C273" s="2127" t="s">
        <v>53</v>
      </c>
      <c r="D273" s="2128">
        <v>3</v>
      </c>
      <c r="E273" s="2128"/>
      <c r="F273" s="2129">
        <f t="shared" si="1"/>
        <v>0</v>
      </c>
    </row>
    <row r="274" spans="1:6" ht="15">
      <c r="A274" s="2125"/>
      <c r="B274" s="2126" t="s">
        <v>1969</v>
      </c>
      <c r="C274" s="2127" t="s">
        <v>53</v>
      </c>
      <c r="D274" s="2134">
        <v>9</v>
      </c>
      <c r="E274" s="2128"/>
      <c r="F274" s="2129">
        <f t="shared" si="1"/>
        <v>0</v>
      </c>
    </row>
    <row r="275" spans="1:6" ht="15">
      <c r="A275" s="2125"/>
      <c r="B275" s="2126" t="s">
        <v>1970</v>
      </c>
      <c r="C275" s="2127" t="s">
        <v>53</v>
      </c>
      <c r="D275" s="2134">
        <v>1</v>
      </c>
      <c r="E275" s="2128"/>
      <c r="F275" s="2129">
        <f t="shared" si="1"/>
        <v>0</v>
      </c>
    </row>
    <row r="276" spans="1:6" ht="15">
      <c r="A276" s="2125"/>
      <c r="B276" s="2126" t="s">
        <v>1971</v>
      </c>
      <c r="C276" s="2127" t="s">
        <v>53</v>
      </c>
      <c r="D276" s="2128">
        <v>2</v>
      </c>
      <c r="E276" s="2128"/>
      <c r="F276" s="2129">
        <f t="shared" si="1"/>
        <v>0</v>
      </c>
    </row>
    <row r="277" spans="1:6" ht="15">
      <c r="A277" s="2125"/>
      <c r="B277" s="2126" t="s">
        <v>1972</v>
      </c>
      <c r="C277" s="2127" t="s">
        <v>53</v>
      </c>
      <c r="D277" s="2128">
        <v>1</v>
      </c>
      <c r="E277" s="2128"/>
      <c r="F277" s="2129">
        <f t="shared" si="1"/>
        <v>0</v>
      </c>
    </row>
    <row r="278" spans="1:6" ht="15">
      <c r="A278" s="2125"/>
      <c r="B278" s="2126" t="s">
        <v>1973</v>
      </c>
      <c r="C278" s="2127" t="s">
        <v>53</v>
      </c>
      <c r="D278" s="2128">
        <v>1</v>
      </c>
      <c r="E278" s="2128"/>
      <c r="F278" s="2129">
        <f t="shared" si="1"/>
        <v>0</v>
      </c>
    </row>
    <row r="279" spans="1:6" ht="15">
      <c r="A279" s="2125"/>
      <c r="B279" s="2126" t="s">
        <v>1974</v>
      </c>
      <c r="C279" s="2127" t="s">
        <v>53</v>
      </c>
      <c r="D279" s="2128">
        <v>7</v>
      </c>
      <c r="E279" s="2128"/>
      <c r="F279" s="2129">
        <f t="shared" si="1"/>
        <v>0</v>
      </c>
    </row>
    <row r="280" spans="1:6" ht="15">
      <c r="A280" s="2125"/>
      <c r="B280" s="2126" t="s">
        <v>1975</v>
      </c>
      <c r="C280" s="2127" t="s">
        <v>53</v>
      </c>
      <c r="D280" s="2128">
        <v>7</v>
      </c>
      <c r="E280" s="2128"/>
      <c r="F280" s="2129">
        <f t="shared" si="1"/>
        <v>0</v>
      </c>
    </row>
    <row r="281" spans="1:6" ht="15">
      <c r="A281" s="2125"/>
      <c r="B281" s="2126" t="s">
        <v>1976</v>
      </c>
      <c r="C281" s="2127" t="s">
        <v>53</v>
      </c>
      <c r="D281" s="2128">
        <v>1</v>
      </c>
      <c r="E281" s="2128"/>
      <c r="F281" s="2129">
        <f t="shared" si="1"/>
        <v>0</v>
      </c>
    </row>
    <row r="282" spans="1:6" s="1983" customFormat="1" ht="15">
      <c r="A282" s="2070"/>
      <c r="B282" s="2135"/>
      <c r="C282" s="2136"/>
      <c r="D282" s="2008"/>
      <c r="E282" s="2008"/>
      <c r="F282" s="2137"/>
    </row>
    <row r="283" spans="1:6" ht="15">
      <c r="A283" s="1933" t="s">
        <v>1003</v>
      </c>
      <c r="B283" s="2138" t="s">
        <v>1977</v>
      </c>
      <c r="C283" s="1932"/>
      <c r="D283" s="1932"/>
      <c r="E283" s="1932"/>
      <c r="F283" s="2139"/>
    </row>
    <row r="284" spans="1:6" ht="114" customHeight="1">
      <c r="A284" s="1933"/>
      <c r="B284" s="2140" t="s">
        <v>1978</v>
      </c>
      <c r="C284" s="1932"/>
      <c r="D284" s="1932"/>
      <c r="E284" s="1932"/>
      <c r="F284" s="2139"/>
    </row>
    <row r="285" spans="1:6" ht="15">
      <c r="A285" s="1933"/>
      <c r="B285" s="2060" t="s">
        <v>1979</v>
      </c>
      <c r="C285" s="2079" t="s">
        <v>53</v>
      </c>
      <c r="D285" s="2006">
        <v>1</v>
      </c>
      <c r="E285" s="2006"/>
      <c r="F285" s="2058">
        <f>D285*E285</f>
        <v>0</v>
      </c>
    </row>
    <row r="286" spans="2:6" ht="15">
      <c r="B286" s="2141"/>
      <c r="C286" s="2030"/>
      <c r="D286" s="1959"/>
      <c r="E286" s="1959"/>
      <c r="F286" s="2034"/>
    </row>
    <row r="287" spans="1:6" ht="15">
      <c r="A287" s="1951"/>
      <c r="B287" s="2106" t="s">
        <v>1980</v>
      </c>
      <c r="C287" s="1951"/>
      <c r="D287" s="1952"/>
      <c r="E287" s="1952"/>
      <c r="F287" s="2042">
        <f>SUM(F230:F285)</f>
        <v>0</v>
      </c>
    </row>
    <row r="288" spans="1:6" s="1983" customFormat="1" ht="15">
      <c r="A288" s="2142"/>
      <c r="B288" s="2143"/>
      <c r="C288" s="2142"/>
      <c r="D288" s="2144"/>
      <c r="E288" s="2144"/>
      <c r="F288" s="2145"/>
    </row>
    <row r="289" spans="1:6" ht="15">
      <c r="A289" s="1949" t="s">
        <v>1981</v>
      </c>
      <c r="B289" s="1950" t="s">
        <v>1982</v>
      </c>
      <c r="C289" s="1951"/>
      <c r="D289" s="1952"/>
      <c r="E289" s="1952"/>
      <c r="F289" s="1953"/>
    </row>
    <row r="290" spans="1:6" s="1969" customFormat="1" ht="15">
      <c r="A290" s="2086"/>
      <c r="B290" s="2146"/>
      <c r="C290" s="1967"/>
      <c r="D290" s="1967"/>
      <c r="E290" s="1967"/>
      <c r="F290" s="1973"/>
    </row>
    <row r="291" spans="1:6" s="1969" customFormat="1" ht="15">
      <c r="A291" s="2053" t="s">
        <v>6</v>
      </c>
      <c r="B291" s="1966" t="s">
        <v>1983</v>
      </c>
      <c r="C291" s="1967"/>
      <c r="D291" s="1967"/>
      <c r="E291" s="1967"/>
      <c r="F291" s="1973"/>
    </row>
    <row r="292" spans="1:6" s="1969" customFormat="1" ht="15">
      <c r="A292" s="2086"/>
      <c r="B292" s="2001" t="s">
        <v>1566</v>
      </c>
      <c r="C292" s="1967"/>
      <c r="D292" s="1967"/>
      <c r="E292" s="1967"/>
      <c r="F292" s="1973"/>
    </row>
    <row r="293" spans="1:6" s="1969" customFormat="1" ht="165">
      <c r="A293" s="2086"/>
      <c r="B293" s="1971" t="s">
        <v>1984</v>
      </c>
      <c r="C293" s="1967"/>
      <c r="D293" s="1967"/>
      <c r="E293" s="1967"/>
      <c r="F293" s="1973"/>
    </row>
    <row r="294" spans="1:6" s="1969" customFormat="1" ht="15">
      <c r="A294" s="2086"/>
      <c r="B294" s="2147" t="s">
        <v>1985</v>
      </c>
      <c r="C294" s="1967"/>
      <c r="D294" s="1967"/>
      <c r="E294" s="1967"/>
      <c r="F294" s="1973"/>
    </row>
    <row r="295" spans="1:6" s="1969" customFormat="1" ht="60">
      <c r="A295" s="2086"/>
      <c r="B295" s="2148" t="s">
        <v>1986</v>
      </c>
      <c r="C295" s="1967"/>
      <c r="D295" s="1967"/>
      <c r="E295" s="1967"/>
      <c r="F295" s="1973"/>
    </row>
    <row r="296" spans="1:6" s="1969" customFormat="1" ht="30">
      <c r="A296" s="2086"/>
      <c r="B296" s="2149" t="s">
        <v>1987</v>
      </c>
      <c r="C296" s="1967"/>
      <c r="D296" s="1967"/>
      <c r="E296" s="1967"/>
      <c r="F296" s="1973"/>
    </row>
    <row r="297" spans="1:6" s="1969" customFormat="1" ht="30">
      <c r="A297" s="2086"/>
      <c r="B297" s="2150" t="s">
        <v>1988</v>
      </c>
      <c r="C297" s="1967"/>
      <c r="D297" s="1967"/>
      <c r="E297" s="1967"/>
      <c r="F297" s="1973"/>
    </row>
    <row r="298" spans="1:6" s="1969" customFormat="1" ht="15">
      <c r="A298" s="2086"/>
      <c r="B298" s="1971" t="s">
        <v>1989</v>
      </c>
      <c r="C298" s="1967"/>
      <c r="D298" s="1967"/>
      <c r="E298" s="1967"/>
      <c r="F298" s="1973"/>
    </row>
    <row r="299" spans="1:6" s="1969" customFormat="1" ht="45">
      <c r="A299" s="2086"/>
      <c r="B299" s="1971" t="s">
        <v>1990</v>
      </c>
      <c r="C299" s="1967"/>
      <c r="D299" s="1967"/>
      <c r="E299" s="1967"/>
      <c r="F299" s="1973"/>
    </row>
    <row r="300" spans="1:6" s="1969" customFormat="1" ht="60">
      <c r="A300" s="2086"/>
      <c r="B300" s="1971" t="s">
        <v>1991</v>
      </c>
      <c r="C300" s="1967"/>
      <c r="D300" s="1967"/>
      <c r="E300" s="1967"/>
      <c r="F300" s="1973"/>
    </row>
    <row r="301" spans="1:6" s="1969" customFormat="1" ht="30">
      <c r="A301" s="2086"/>
      <c r="B301" s="2151" t="s">
        <v>1992</v>
      </c>
      <c r="C301" s="1967"/>
      <c r="D301" s="1967"/>
      <c r="E301" s="1967"/>
      <c r="F301" s="1973"/>
    </row>
    <row r="302" spans="1:6" s="1969" customFormat="1" ht="30">
      <c r="A302" s="2086"/>
      <c r="B302" s="2151" t="s">
        <v>1993</v>
      </c>
      <c r="C302" s="1967"/>
      <c r="D302" s="1967"/>
      <c r="E302" s="1967"/>
      <c r="F302" s="1973"/>
    </row>
    <row r="303" spans="1:6" s="1969" customFormat="1" ht="15">
      <c r="A303" s="2086"/>
      <c r="B303" s="1969" t="s">
        <v>1994</v>
      </c>
      <c r="C303" s="1967"/>
      <c r="D303" s="1967"/>
      <c r="E303" s="1967"/>
      <c r="F303" s="1973"/>
    </row>
    <row r="304" spans="1:6" s="1969" customFormat="1" ht="15">
      <c r="A304" s="2086"/>
      <c r="C304" s="1967"/>
      <c r="D304" s="1967"/>
      <c r="E304" s="1967"/>
      <c r="F304" s="1973"/>
    </row>
    <row r="305" spans="1:6" s="1969" customFormat="1" ht="15">
      <c r="A305" s="2152" t="s">
        <v>40</v>
      </c>
      <c r="B305" s="1966" t="s">
        <v>1995</v>
      </c>
      <c r="C305" s="1967"/>
      <c r="D305" s="1967"/>
      <c r="E305" s="1967"/>
      <c r="F305" s="1973"/>
    </row>
    <row r="306" spans="1:6" s="1969" customFormat="1" ht="90">
      <c r="A306" s="2086"/>
      <c r="B306" s="1971" t="s">
        <v>1996</v>
      </c>
      <c r="C306" s="1967"/>
      <c r="D306" s="1967"/>
      <c r="E306" s="1967"/>
      <c r="F306" s="1973"/>
    </row>
    <row r="307" spans="1:6" s="1969" customFormat="1" ht="15">
      <c r="A307" s="2086"/>
      <c r="B307" s="1971" t="s">
        <v>1997</v>
      </c>
      <c r="C307" s="1967"/>
      <c r="D307" s="1967"/>
      <c r="E307" s="1967"/>
      <c r="F307" s="1973"/>
    </row>
    <row r="308" spans="1:6" s="1969" customFormat="1" ht="15">
      <c r="A308" s="2086"/>
      <c r="B308" s="1971" t="s">
        <v>1998</v>
      </c>
      <c r="C308" s="1967"/>
      <c r="D308" s="1967"/>
      <c r="E308" s="1967"/>
      <c r="F308" s="1973"/>
    </row>
    <row r="309" spans="1:6" s="1969" customFormat="1" ht="15">
      <c r="A309" s="2086"/>
      <c r="B309" s="1971" t="s">
        <v>1999</v>
      </c>
      <c r="C309" s="1967"/>
      <c r="D309" s="1967"/>
      <c r="E309" s="1967"/>
      <c r="F309" s="1973"/>
    </row>
    <row r="310" spans="1:6" s="1969" customFormat="1" ht="15">
      <c r="A310" s="2086"/>
      <c r="B310" s="1971" t="s">
        <v>2000</v>
      </c>
      <c r="C310" s="1967"/>
      <c r="D310" s="1967"/>
      <c r="E310" s="1967"/>
      <c r="F310" s="1973"/>
    </row>
    <row r="311" spans="1:6" s="1969" customFormat="1" ht="15">
      <c r="A311" s="2086"/>
      <c r="B311" s="1971" t="s">
        <v>2001</v>
      </c>
      <c r="C311" s="1967"/>
      <c r="D311" s="1967"/>
      <c r="E311" s="1967"/>
      <c r="F311" s="1973"/>
    </row>
    <row r="312" spans="1:6" s="1969" customFormat="1" ht="15">
      <c r="A312" s="2086"/>
      <c r="B312" s="1971" t="s">
        <v>2002</v>
      </c>
      <c r="C312" s="1967"/>
      <c r="D312" s="1967"/>
      <c r="E312" s="1967"/>
      <c r="F312" s="1973"/>
    </row>
    <row r="313" spans="1:6" s="1969" customFormat="1" ht="15">
      <c r="A313" s="2086"/>
      <c r="B313" s="1971" t="s">
        <v>2003</v>
      </c>
      <c r="C313" s="1967"/>
      <c r="D313" s="1967"/>
      <c r="E313" s="1967"/>
      <c r="F313" s="1973"/>
    </row>
    <row r="314" spans="1:6" s="1969" customFormat="1" ht="15">
      <c r="A314" s="2086"/>
      <c r="B314" s="1971"/>
      <c r="C314" s="1967"/>
      <c r="D314" s="1967"/>
      <c r="E314" s="1967"/>
      <c r="F314" s="1973"/>
    </row>
    <row r="315" spans="1:6" s="1969" customFormat="1" ht="15">
      <c r="A315" s="2086"/>
      <c r="B315" s="1971" t="s">
        <v>2004</v>
      </c>
      <c r="C315" s="1967"/>
      <c r="D315" s="1967"/>
      <c r="E315" s="1967"/>
      <c r="F315" s="1973"/>
    </row>
    <row r="316" spans="1:6" s="1969" customFormat="1" ht="15">
      <c r="A316" s="2153"/>
      <c r="B316" s="1978" t="s">
        <v>2005</v>
      </c>
      <c r="C316" s="1934" t="s">
        <v>53</v>
      </c>
      <c r="D316" s="1962">
        <v>40</v>
      </c>
      <c r="E316" s="1962"/>
      <c r="F316" s="1981">
        <f>D316*E316</f>
        <v>0</v>
      </c>
    </row>
    <row r="317" spans="1:6" s="1969" customFormat="1" ht="15">
      <c r="A317" s="2086"/>
      <c r="B317" s="2146"/>
      <c r="C317" s="1967"/>
      <c r="D317" s="1967"/>
      <c r="E317" s="1967"/>
      <c r="F317" s="1973"/>
    </row>
    <row r="318" spans="1:6" ht="15">
      <c r="A318" s="1951"/>
      <c r="B318" s="2106" t="s">
        <v>2006</v>
      </c>
      <c r="C318" s="1951"/>
      <c r="D318" s="1952"/>
      <c r="E318" s="1952"/>
      <c r="F318" s="2042">
        <f>SUM(F316:F317)</f>
        <v>0</v>
      </c>
    </row>
    <row r="320" spans="1:6" ht="15">
      <c r="A320" s="1949" t="s">
        <v>2007</v>
      </c>
      <c r="B320" s="1950" t="s">
        <v>2008</v>
      </c>
      <c r="C320" s="1951"/>
      <c r="D320" s="1952"/>
      <c r="E320" s="1952"/>
      <c r="F320" s="1953"/>
    </row>
    <row r="321" spans="1:2" ht="15">
      <c r="A321" s="2152"/>
      <c r="B321" s="2154"/>
    </row>
    <row r="322" spans="1:2" ht="15">
      <c r="A322" s="2053" t="s">
        <v>6</v>
      </c>
      <c r="B322" s="2155" t="s">
        <v>2009</v>
      </c>
    </row>
    <row r="323" spans="1:2" ht="15">
      <c r="A323" s="2053"/>
      <c r="B323" s="2046" t="s">
        <v>1566</v>
      </c>
    </row>
    <row r="324" spans="1:2" ht="94.5" customHeight="1">
      <c r="A324" s="2066"/>
      <c r="B324" s="2154" t="s">
        <v>2010</v>
      </c>
    </row>
    <row r="325" spans="1:6" ht="15">
      <c r="A325" s="1934"/>
      <c r="B325" s="2156"/>
      <c r="C325" s="1985" t="s">
        <v>287</v>
      </c>
      <c r="D325" s="2006">
        <v>2000</v>
      </c>
      <c r="E325" s="2006"/>
      <c r="F325" s="1987">
        <f>D325*E325</f>
        <v>0</v>
      </c>
    </row>
    <row r="326" spans="1:6" ht="15">
      <c r="A326" s="1933"/>
      <c r="B326" s="2154"/>
      <c r="C326" s="1963"/>
      <c r="D326" s="2008"/>
      <c r="E326" s="2008"/>
      <c r="F326" s="1965"/>
    </row>
    <row r="327" spans="1:2" ht="15">
      <c r="A327" s="2053" t="s">
        <v>7</v>
      </c>
      <c r="B327" s="2045" t="s">
        <v>2011</v>
      </c>
    </row>
    <row r="328" ht="15">
      <c r="B328" s="2046" t="s">
        <v>1566</v>
      </c>
    </row>
    <row r="329" spans="1:5" ht="126" customHeight="1">
      <c r="A329" s="1933"/>
      <c r="B329" s="2060" t="s">
        <v>2012</v>
      </c>
      <c r="D329" s="1954"/>
      <c r="E329" s="1954"/>
    </row>
    <row r="330" spans="1:5" ht="75">
      <c r="A330" s="1933"/>
      <c r="B330" s="2154" t="s">
        <v>2013</v>
      </c>
      <c r="D330" s="1954"/>
      <c r="E330" s="1954"/>
    </row>
    <row r="331" spans="1:5" ht="45">
      <c r="A331" s="1933"/>
      <c r="B331" s="2154" t="s">
        <v>2014</v>
      </c>
      <c r="D331" s="1954"/>
      <c r="E331" s="1954"/>
    </row>
    <row r="332" spans="1:5" ht="60">
      <c r="A332" s="1933"/>
      <c r="B332" s="2154" t="s">
        <v>2015</v>
      </c>
      <c r="D332" s="1954"/>
      <c r="E332" s="1954"/>
    </row>
    <row r="333" spans="1:6" ht="17.25">
      <c r="A333" s="1933"/>
      <c r="B333" s="2157" t="s">
        <v>2016</v>
      </c>
      <c r="C333" s="2158" t="s">
        <v>1840</v>
      </c>
      <c r="D333" s="2018">
        <v>45</v>
      </c>
      <c r="E333" s="2018"/>
      <c r="F333" s="1965">
        <f>D333*E333</f>
        <v>0</v>
      </c>
    </row>
    <row r="334" spans="1:6" ht="17.25">
      <c r="A334" s="1933"/>
      <c r="B334" s="2157" t="s">
        <v>2017</v>
      </c>
      <c r="C334" s="2158" t="s">
        <v>1840</v>
      </c>
      <c r="D334" s="2018">
        <v>650</v>
      </c>
      <c r="E334" s="2018"/>
      <c r="F334" s="1965">
        <f>D334*E334</f>
        <v>0</v>
      </c>
    </row>
    <row r="335" spans="1:6" ht="17.25">
      <c r="A335" s="1934"/>
      <c r="B335" s="2159" t="s">
        <v>2018</v>
      </c>
      <c r="C335" s="2079" t="s">
        <v>1840</v>
      </c>
      <c r="D335" s="2006">
        <v>15</v>
      </c>
      <c r="E335" s="2006"/>
      <c r="F335" s="1987">
        <f>D335*E335</f>
        <v>0</v>
      </c>
    </row>
    <row r="336" spans="1:6" ht="15">
      <c r="A336" s="1933"/>
      <c r="B336" s="2157"/>
      <c r="C336" s="2158"/>
      <c r="D336" s="2008"/>
      <c r="E336" s="2008"/>
      <c r="F336" s="1965"/>
    </row>
    <row r="337" spans="1:6" ht="15">
      <c r="A337" s="2059" t="s">
        <v>8</v>
      </c>
      <c r="B337" s="2045" t="s">
        <v>2019</v>
      </c>
      <c r="C337" s="2158"/>
      <c r="D337" s="2008"/>
      <c r="E337" s="2008"/>
      <c r="F337" s="1965"/>
    </row>
    <row r="338" spans="1:6" ht="15">
      <c r="A338" s="1933"/>
      <c r="B338" s="2046" t="s">
        <v>1566</v>
      </c>
      <c r="C338" s="2158"/>
      <c r="D338" s="2008"/>
      <c r="E338" s="2008"/>
      <c r="F338" s="1965"/>
    </row>
    <row r="339" spans="1:6" ht="45">
      <c r="A339" s="1933"/>
      <c r="B339" s="2046" t="s">
        <v>2020</v>
      </c>
      <c r="C339" s="2158"/>
      <c r="D339" s="2008"/>
      <c r="E339" s="2008"/>
      <c r="F339" s="1965"/>
    </row>
    <row r="340" spans="1:6" ht="15">
      <c r="A340" s="1933"/>
      <c r="B340" s="2046" t="s">
        <v>2021</v>
      </c>
      <c r="C340" s="2158"/>
      <c r="D340" s="2008"/>
      <c r="E340" s="2008"/>
      <c r="F340" s="1965"/>
    </row>
    <row r="341" spans="1:6" ht="17.25">
      <c r="A341" s="1933"/>
      <c r="B341" s="2047" t="s">
        <v>2022</v>
      </c>
      <c r="C341" s="2158" t="s">
        <v>2023</v>
      </c>
      <c r="D341" s="1960">
        <v>40</v>
      </c>
      <c r="E341" s="1960"/>
      <c r="F341" s="1965">
        <f>D341*E341</f>
        <v>0</v>
      </c>
    </row>
    <row r="342" spans="1:6" ht="17.25">
      <c r="A342" s="1933"/>
      <c r="B342" s="2047" t="s">
        <v>2024</v>
      </c>
      <c r="C342" s="2158" t="s">
        <v>2023</v>
      </c>
      <c r="D342" s="1960">
        <v>70</v>
      </c>
      <c r="E342" s="1960"/>
      <c r="F342" s="1965">
        <f>D342*E342</f>
        <v>0</v>
      </c>
    </row>
    <row r="343" spans="1:6" ht="17.25">
      <c r="A343" s="1934"/>
      <c r="B343" s="2160" t="s">
        <v>2025</v>
      </c>
      <c r="C343" s="2079" t="s">
        <v>2023</v>
      </c>
      <c r="D343" s="1962">
        <v>15</v>
      </c>
      <c r="E343" s="1962"/>
      <c r="F343" s="1987">
        <f>D343*E343</f>
        <v>0</v>
      </c>
    </row>
    <row r="344" spans="1:6" ht="15">
      <c r="A344" s="1933"/>
      <c r="B344" s="2161"/>
      <c r="C344" s="2158"/>
      <c r="D344" s="1959"/>
      <c r="E344" s="1959"/>
      <c r="F344" s="1965"/>
    </row>
    <row r="345" spans="1:40" s="2097" customFormat="1" ht="15">
      <c r="A345" s="2059" t="s">
        <v>10</v>
      </c>
      <c r="B345" s="2045" t="s">
        <v>2026</v>
      </c>
      <c r="C345" s="1933"/>
      <c r="D345" s="2018"/>
      <c r="E345" s="2018"/>
      <c r="F345" s="2018"/>
      <c r="G345" s="2091"/>
      <c r="H345" s="2091"/>
      <c r="I345" s="2092"/>
      <c r="J345" s="2093"/>
      <c r="K345" s="2094"/>
      <c r="L345" s="2093"/>
      <c r="M345" s="2094"/>
      <c r="N345" s="2093"/>
      <c r="O345" s="2094"/>
      <c r="P345" s="2093"/>
      <c r="Q345" s="2094"/>
      <c r="R345" s="2093"/>
      <c r="S345" s="2094"/>
      <c r="T345" s="2093"/>
      <c r="U345" s="2094"/>
      <c r="V345" s="2094"/>
      <c r="W345" s="2093"/>
      <c r="X345" s="2094"/>
      <c r="Y345" s="2095"/>
      <c r="Z345" s="2096"/>
      <c r="AM345" s="2098"/>
      <c r="AN345" s="2098"/>
    </row>
    <row r="346" spans="1:40" s="2097" customFormat="1" ht="15">
      <c r="A346" s="2059"/>
      <c r="B346" s="2046" t="s">
        <v>1566</v>
      </c>
      <c r="C346" s="1933"/>
      <c r="D346" s="2018"/>
      <c r="E346" s="2018"/>
      <c r="F346" s="2018"/>
      <c r="G346" s="2091"/>
      <c r="H346" s="2091"/>
      <c r="I346" s="2092"/>
      <c r="J346" s="2093"/>
      <c r="K346" s="2094"/>
      <c r="L346" s="2093"/>
      <c r="M346" s="2094"/>
      <c r="N346" s="2093"/>
      <c r="O346" s="2094"/>
      <c r="P346" s="2093"/>
      <c r="Q346" s="2094"/>
      <c r="R346" s="2093"/>
      <c r="S346" s="2094"/>
      <c r="T346" s="2093"/>
      <c r="U346" s="2094"/>
      <c r="V346" s="2094"/>
      <c r="W346" s="2093"/>
      <c r="X346" s="2094"/>
      <c r="Y346" s="2095"/>
      <c r="Z346" s="2096"/>
      <c r="AM346" s="2098"/>
      <c r="AN346" s="2098"/>
    </row>
    <row r="347" spans="1:40" s="2097" customFormat="1" ht="60">
      <c r="A347" s="2089"/>
      <c r="B347" s="2105" t="s">
        <v>2027</v>
      </c>
      <c r="C347" s="1933"/>
      <c r="D347" s="2018"/>
      <c r="E347" s="2018"/>
      <c r="F347" s="2018"/>
      <c r="G347" s="2091"/>
      <c r="H347" s="2091"/>
      <c r="I347" s="2092"/>
      <c r="J347" s="2093"/>
      <c r="K347" s="2094"/>
      <c r="L347" s="2093"/>
      <c r="M347" s="2094"/>
      <c r="N347" s="2093"/>
      <c r="O347" s="2094"/>
      <c r="P347" s="2093"/>
      <c r="Q347" s="2094"/>
      <c r="R347" s="2093"/>
      <c r="S347" s="2094"/>
      <c r="T347" s="2093"/>
      <c r="U347" s="2094"/>
      <c r="V347" s="2094"/>
      <c r="W347" s="2093"/>
      <c r="X347" s="2094"/>
      <c r="Y347" s="2095"/>
      <c r="Z347" s="2096"/>
      <c r="AM347" s="2098"/>
      <c r="AN347" s="2098"/>
    </row>
    <row r="348" spans="1:40" s="2097" customFormat="1" ht="15">
      <c r="A348" s="2089"/>
      <c r="B348" s="2001" t="s">
        <v>931</v>
      </c>
      <c r="C348" s="1933"/>
      <c r="D348" s="2018"/>
      <c r="E348" s="2018"/>
      <c r="F348" s="1965"/>
      <c r="G348" s="2091"/>
      <c r="H348" s="2091"/>
      <c r="I348" s="2092"/>
      <c r="J348" s="2093"/>
      <c r="K348" s="2094"/>
      <c r="L348" s="2093"/>
      <c r="M348" s="2094"/>
      <c r="N348" s="2093"/>
      <c r="O348" s="2094"/>
      <c r="P348" s="2093"/>
      <c r="Q348" s="2094"/>
      <c r="R348" s="2093"/>
      <c r="S348" s="2094"/>
      <c r="T348" s="2093"/>
      <c r="U348" s="2094"/>
      <c r="V348" s="2094"/>
      <c r="W348" s="2093"/>
      <c r="X348" s="2094"/>
      <c r="Y348" s="2095"/>
      <c r="Z348" s="2096"/>
      <c r="AM348" s="2098"/>
      <c r="AN348" s="2098"/>
    </row>
    <row r="349" spans="1:40" s="2097" customFormat="1" ht="15">
      <c r="A349" s="2099"/>
      <c r="B349" s="2100"/>
      <c r="C349" s="1934" t="s">
        <v>287</v>
      </c>
      <c r="D349" s="2006">
        <v>24</v>
      </c>
      <c r="E349" s="2006"/>
      <c r="F349" s="1987">
        <f>D349*E349</f>
        <v>0</v>
      </c>
      <c r="G349" s="2091"/>
      <c r="H349" s="2091"/>
      <c r="I349" s="2092"/>
      <c r="J349" s="2093"/>
      <c r="K349" s="2094"/>
      <c r="L349" s="2093"/>
      <c r="M349" s="2094"/>
      <c r="N349" s="2093"/>
      <c r="O349" s="2094"/>
      <c r="P349" s="2093"/>
      <c r="Q349" s="2094"/>
      <c r="R349" s="2093"/>
      <c r="S349" s="2094"/>
      <c r="T349" s="2093"/>
      <c r="U349" s="2094"/>
      <c r="V349" s="2094"/>
      <c r="W349" s="2093"/>
      <c r="X349" s="2094"/>
      <c r="Y349" s="2095"/>
      <c r="Z349" s="2096"/>
      <c r="AM349" s="2098"/>
      <c r="AN349" s="2098"/>
    </row>
    <row r="350" spans="1:40" s="2097" customFormat="1" ht="15">
      <c r="A350" s="2101"/>
      <c r="B350" s="2102"/>
      <c r="C350" s="1933"/>
      <c r="D350" s="2018"/>
      <c r="E350" s="2018"/>
      <c r="F350" s="1965"/>
      <c r="G350" s="2091"/>
      <c r="H350" s="2091"/>
      <c r="I350" s="2092"/>
      <c r="J350" s="2093"/>
      <c r="K350" s="2094"/>
      <c r="L350" s="2093"/>
      <c r="M350" s="2094"/>
      <c r="N350" s="2093"/>
      <c r="O350" s="2094"/>
      <c r="P350" s="2093"/>
      <c r="Q350" s="2094"/>
      <c r="R350" s="2093"/>
      <c r="S350" s="2094"/>
      <c r="T350" s="2093"/>
      <c r="U350" s="2094"/>
      <c r="V350" s="2094"/>
      <c r="W350" s="2093"/>
      <c r="X350" s="2094"/>
      <c r="Y350" s="2095"/>
      <c r="Z350" s="2096"/>
      <c r="AM350" s="2098"/>
      <c r="AN350" s="2098"/>
    </row>
    <row r="351" spans="1:40" s="2097" customFormat="1" ht="15">
      <c r="A351" s="2059" t="s">
        <v>29</v>
      </c>
      <c r="B351" s="2162" t="s">
        <v>2028</v>
      </c>
      <c r="C351" s="1933"/>
      <c r="D351" s="2018"/>
      <c r="E351" s="2018"/>
      <c r="F351" s="1965"/>
      <c r="G351" s="2091"/>
      <c r="H351" s="2091"/>
      <c r="I351" s="2092"/>
      <c r="J351" s="2093"/>
      <c r="K351" s="2094"/>
      <c r="L351" s="2093"/>
      <c r="M351" s="2094"/>
      <c r="N351" s="2093"/>
      <c r="O351" s="2094"/>
      <c r="P351" s="2093"/>
      <c r="Q351" s="2094"/>
      <c r="R351" s="2093"/>
      <c r="S351" s="2094"/>
      <c r="T351" s="2093"/>
      <c r="U351" s="2094"/>
      <c r="V351" s="2094"/>
      <c r="W351" s="2093"/>
      <c r="X351" s="2094"/>
      <c r="Y351" s="2095"/>
      <c r="Z351" s="2096"/>
      <c r="AM351" s="2098"/>
      <c r="AN351" s="2098"/>
    </row>
    <row r="352" spans="1:40" s="2097" customFormat="1" ht="15">
      <c r="A352" s="2101"/>
      <c r="B352" s="2046" t="s">
        <v>1566</v>
      </c>
      <c r="C352" s="1933"/>
      <c r="D352" s="2018"/>
      <c r="E352" s="2018"/>
      <c r="F352" s="1965"/>
      <c r="G352" s="2091"/>
      <c r="H352" s="2091"/>
      <c r="I352" s="2092"/>
      <c r="J352" s="2093"/>
      <c r="K352" s="2094"/>
      <c r="L352" s="2093"/>
      <c r="M352" s="2094"/>
      <c r="N352" s="2093"/>
      <c r="O352" s="2094"/>
      <c r="P352" s="2093"/>
      <c r="Q352" s="2094"/>
      <c r="R352" s="2093"/>
      <c r="S352" s="2094"/>
      <c r="T352" s="2093"/>
      <c r="U352" s="2094"/>
      <c r="V352" s="2094"/>
      <c r="W352" s="2093"/>
      <c r="X352" s="2094"/>
      <c r="Y352" s="2095"/>
      <c r="Z352" s="2096"/>
      <c r="AM352" s="2098"/>
      <c r="AN352" s="2098"/>
    </row>
    <row r="353" spans="1:40" s="2097" customFormat="1" ht="30">
      <c r="A353" s="2101"/>
      <c r="B353" s="2046" t="s">
        <v>2029</v>
      </c>
      <c r="C353" s="1933"/>
      <c r="D353" s="2018"/>
      <c r="E353" s="2018"/>
      <c r="F353" s="1965"/>
      <c r="G353" s="2091"/>
      <c r="H353" s="2091"/>
      <c r="I353" s="2092"/>
      <c r="J353" s="2093"/>
      <c r="K353" s="2094"/>
      <c r="L353" s="2093"/>
      <c r="M353" s="2094"/>
      <c r="N353" s="2093"/>
      <c r="O353" s="2094"/>
      <c r="P353" s="2093"/>
      <c r="Q353" s="2094"/>
      <c r="R353" s="2093"/>
      <c r="S353" s="2094"/>
      <c r="T353" s="2093"/>
      <c r="U353" s="2094"/>
      <c r="V353" s="2094"/>
      <c r="W353" s="2093"/>
      <c r="X353" s="2094"/>
      <c r="Y353" s="2095"/>
      <c r="Z353" s="2096"/>
      <c r="AM353" s="2098"/>
      <c r="AN353" s="2098"/>
    </row>
    <row r="354" spans="1:40" s="2097" customFormat="1" ht="60">
      <c r="A354" s="2101"/>
      <c r="B354" s="2090" t="s">
        <v>2030</v>
      </c>
      <c r="C354" s="1933"/>
      <c r="D354" s="2018"/>
      <c r="E354" s="2018"/>
      <c r="F354" s="1965"/>
      <c r="G354" s="2091"/>
      <c r="H354" s="2091"/>
      <c r="I354" s="2092"/>
      <c r="J354" s="2093"/>
      <c r="K354" s="2094"/>
      <c r="L354" s="2093"/>
      <c r="M354" s="2094"/>
      <c r="N354" s="2093"/>
      <c r="O354" s="2094"/>
      <c r="P354" s="2093"/>
      <c r="Q354" s="2094"/>
      <c r="R354" s="2093"/>
      <c r="S354" s="2094"/>
      <c r="T354" s="2093"/>
      <c r="U354" s="2094"/>
      <c r="V354" s="2094"/>
      <c r="W354" s="2093"/>
      <c r="X354" s="2094"/>
      <c r="Y354" s="2095"/>
      <c r="Z354" s="2096"/>
      <c r="AM354" s="2098"/>
      <c r="AN354" s="2098"/>
    </row>
    <row r="355" spans="1:40" s="2097" customFormat="1" ht="45">
      <c r="A355" s="2101"/>
      <c r="B355" s="2090" t="s">
        <v>2031</v>
      </c>
      <c r="C355" s="1933"/>
      <c r="D355" s="2018"/>
      <c r="E355" s="2018"/>
      <c r="F355" s="1965"/>
      <c r="G355" s="2091"/>
      <c r="H355" s="2091"/>
      <c r="I355" s="2092"/>
      <c r="J355" s="2093"/>
      <c r="K355" s="2094"/>
      <c r="L355" s="2093"/>
      <c r="M355" s="2094"/>
      <c r="N355" s="2093"/>
      <c r="O355" s="2094"/>
      <c r="P355" s="2093"/>
      <c r="Q355" s="2094"/>
      <c r="R355" s="2093"/>
      <c r="S355" s="2094"/>
      <c r="T355" s="2093"/>
      <c r="U355" s="2094"/>
      <c r="V355" s="2094"/>
      <c r="W355" s="2093"/>
      <c r="X355" s="2094"/>
      <c r="Y355" s="2095"/>
      <c r="Z355" s="2096"/>
      <c r="AM355" s="2098"/>
      <c r="AN355" s="2098"/>
    </row>
    <row r="356" spans="1:40" s="2097" customFormat="1" ht="45">
      <c r="A356" s="2101"/>
      <c r="B356" s="2102" t="s">
        <v>2032</v>
      </c>
      <c r="C356" s="1933"/>
      <c r="D356" s="2018"/>
      <c r="E356" s="2018"/>
      <c r="F356" s="1965"/>
      <c r="G356" s="2091"/>
      <c r="H356" s="2091"/>
      <c r="I356" s="2092"/>
      <c r="J356" s="2093"/>
      <c r="K356" s="2094"/>
      <c r="L356" s="2093"/>
      <c r="M356" s="2094"/>
      <c r="N356" s="2093"/>
      <c r="O356" s="2094"/>
      <c r="P356" s="2093"/>
      <c r="Q356" s="2094"/>
      <c r="R356" s="2093"/>
      <c r="S356" s="2094"/>
      <c r="T356" s="2093"/>
      <c r="U356" s="2094"/>
      <c r="V356" s="2094"/>
      <c r="W356" s="2093"/>
      <c r="X356" s="2094"/>
      <c r="Y356" s="2095"/>
      <c r="Z356" s="2096"/>
      <c r="AM356" s="2098"/>
      <c r="AN356" s="2098"/>
    </row>
    <row r="357" spans="1:40" s="2097" customFormat="1" ht="15">
      <c r="A357" s="2101"/>
      <c r="B357" s="2102" t="s">
        <v>2033</v>
      </c>
      <c r="C357" s="1933"/>
      <c r="D357" s="2018"/>
      <c r="E357" s="2018"/>
      <c r="F357" s="1965"/>
      <c r="G357" s="2091"/>
      <c r="H357" s="2091"/>
      <c r="I357" s="2092"/>
      <c r="J357" s="2093"/>
      <c r="K357" s="2094"/>
      <c r="L357" s="2093"/>
      <c r="M357" s="2094"/>
      <c r="N357" s="2093"/>
      <c r="O357" s="2094"/>
      <c r="P357" s="2093"/>
      <c r="Q357" s="2094"/>
      <c r="R357" s="2093"/>
      <c r="S357" s="2094"/>
      <c r="T357" s="2093"/>
      <c r="U357" s="2094"/>
      <c r="V357" s="2094"/>
      <c r="W357" s="2093"/>
      <c r="X357" s="2094"/>
      <c r="Y357" s="2095"/>
      <c r="Z357" s="2096"/>
      <c r="AM357" s="2098"/>
      <c r="AN357" s="2098"/>
    </row>
    <row r="358" spans="1:40" s="2097" customFormat="1" ht="15">
      <c r="A358" s="2099"/>
      <c r="B358" s="2100"/>
      <c r="C358" s="1934" t="s">
        <v>28</v>
      </c>
      <c r="D358" s="2006">
        <v>19</v>
      </c>
      <c r="E358" s="2006"/>
      <c r="F358" s="1987">
        <f>D358*E358</f>
        <v>0</v>
      </c>
      <c r="G358" s="2091"/>
      <c r="H358" s="2091"/>
      <c r="I358" s="2092"/>
      <c r="J358" s="2093"/>
      <c r="K358" s="2094"/>
      <c r="L358" s="2093"/>
      <c r="M358" s="2094"/>
      <c r="N358" s="2093"/>
      <c r="O358" s="2094"/>
      <c r="P358" s="2093"/>
      <c r="Q358" s="2094"/>
      <c r="R358" s="2093"/>
      <c r="S358" s="2094"/>
      <c r="T358" s="2093"/>
      <c r="U358" s="2094"/>
      <c r="V358" s="2094"/>
      <c r="W358" s="2093"/>
      <c r="X358" s="2094"/>
      <c r="Y358" s="2095"/>
      <c r="Z358" s="2096"/>
      <c r="AM358" s="2098"/>
      <c r="AN358" s="2098"/>
    </row>
    <row r="359" spans="1:40" s="2097" customFormat="1" ht="15">
      <c r="A359" s="2101"/>
      <c r="B359" s="2102"/>
      <c r="C359" s="1933"/>
      <c r="D359" s="2018"/>
      <c r="E359" s="2018"/>
      <c r="F359" s="1965"/>
      <c r="G359" s="2091"/>
      <c r="H359" s="2091"/>
      <c r="I359" s="2092"/>
      <c r="J359" s="2093"/>
      <c r="K359" s="2094"/>
      <c r="L359" s="2093"/>
      <c r="M359" s="2094"/>
      <c r="N359" s="2093"/>
      <c r="O359" s="2094"/>
      <c r="P359" s="2093"/>
      <c r="Q359" s="2094"/>
      <c r="R359" s="2093"/>
      <c r="S359" s="2094"/>
      <c r="T359" s="2093"/>
      <c r="U359" s="2094"/>
      <c r="V359" s="2094"/>
      <c r="W359" s="2093"/>
      <c r="X359" s="2094"/>
      <c r="Y359" s="2095"/>
      <c r="Z359" s="2096"/>
      <c r="AM359" s="2098"/>
      <c r="AN359" s="2098"/>
    </row>
    <row r="360" spans="1:2" ht="15">
      <c r="A360" s="2044" t="s">
        <v>115</v>
      </c>
      <c r="B360" s="2045" t="s">
        <v>2034</v>
      </c>
    </row>
    <row r="361" ht="15">
      <c r="B361" s="2046" t="s">
        <v>1566</v>
      </c>
    </row>
    <row r="362" spans="1:5" ht="79.5" customHeight="1">
      <c r="A362" s="1933"/>
      <c r="B362" s="2060" t="s">
        <v>2035</v>
      </c>
      <c r="D362" s="1954"/>
      <c r="E362" s="1954"/>
    </row>
    <row r="363" spans="1:6" ht="17.25">
      <c r="A363" s="1934"/>
      <c r="B363" s="2163"/>
      <c r="C363" s="2079" t="s">
        <v>2023</v>
      </c>
      <c r="D363" s="1962">
        <v>4325</v>
      </c>
      <c r="E363" s="1962"/>
      <c r="F363" s="1987">
        <f>D363*E363</f>
        <v>0</v>
      </c>
    </row>
    <row r="364" spans="1:6" ht="15">
      <c r="A364" s="1933"/>
      <c r="B364" s="2164"/>
      <c r="C364" s="2158"/>
      <c r="D364" s="1960"/>
      <c r="E364" s="1960"/>
      <c r="F364" s="1965"/>
    </row>
    <row r="365" spans="1:6" ht="15">
      <c r="A365" s="2059" t="s">
        <v>105</v>
      </c>
      <c r="B365" s="2164" t="s">
        <v>2036</v>
      </c>
      <c r="C365" s="2158"/>
      <c r="D365" s="1960"/>
      <c r="E365" s="1960"/>
      <c r="F365" s="1965"/>
    </row>
    <row r="366" spans="1:6" ht="15">
      <c r="A366" s="2059"/>
      <c r="B366" s="2046" t="s">
        <v>1566</v>
      </c>
      <c r="C366" s="2158"/>
      <c r="D366" s="1960"/>
      <c r="E366" s="1960"/>
      <c r="F366" s="1965"/>
    </row>
    <row r="367" spans="1:6" ht="151.5" customHeight="1">
      <c r="A367" s="1933"/>
      <c r="B367" s="2060" t="s">
        <v>2037</v>
      </c>
      <c r="C367" s="2158"/>
      <c r="D367" s="1959"/>
      <c r="E367" s="1959"/>
      <c r="F367" s="1965"/>
    </row>
    <row r="368" spans="1:6" ht="15">
      <c r="A368" s="1934"/>
      <c r="B368" s="1961"/>
      <c r="C368" s="2079" t="s">
        <v>53</v>
      </c>
      <c r="D368" s="1962">
        <v>1</v>
      </c>
      <c r="E368" s="1962"/>
      <c r="F368" s="1987">
        <f>D368*E368</f>
        <v>0</v>
      </c>
    </row>
    <row r="369" spans="1:6" ht="15">
      <c r="A369" s="1933"/>
      <c r="B369" s="2060"/>
      <c r="C369" s="2158"/>
      <c r="D369" s="1959"/>
      <c r="E369" s="1959"/>
      <c r="F369" s="1965"/>
    </row>
    <row r="370" spans="1:2" ht="15">
      <c r="A370" s="2044" t="s">
        <v>286</v>
      </c>
      <c r="B370" s="2045" t="s">
        <v>2038</v>
      </c>
    </row>
    <row r="371" ht="15">
      <c r="B371" s="2046" t="s">
        <v>1566</v>
      </c>
    </row>
    <row r="372" spans="1:5" ht="89.25" customHeight="1">
      <c r="A372" s="1933"/>
      <c r="B372" s="2060" t="s">
        <v>2039</v>
      </c>
      <c r="D372" s="1954"/>
      <c r="E372" s="1954"/>
    </row>
    <row r="373" spans="1:6" ht="15">
      <c r="A373" s="1934"/>
      <c r="B373" s="2163"/>
      <c r="C373" s="2079" t="s">
        <v>287</v>
      </c>
      <c r="D373" s="1962">
        <f>D363</f>
        <v>4325</v>
      </c>
      <c r="E373" s="1962"/>
      <c r="F373" s="1987">
        <f>D373*E373</f>
        <v>0</v>
      </c>
    </row>
    <row r="374" spans="1:6" ht="15">
      <c r="A374" s="1933"/>
      <c r="B374" s="2164"/>
      <c r="C374" s="2158"/>
      <c r="D374" s="1959"/>
      <c r="E374" s="1959"/>
      <c r="F374" s="1965"/>
    </row>
    <row r="375" spans="1:2" ht="15">
      <c r="A375" s="2053" t="s">
        <v>282</v>
      </c>
      <c r="B375" s="2045" t="s">
        <v>2040</v>
      </c>
    </row>
    <row r="376" ht="15">
      <c r="B376" s="2046" t="s">
        <v>1566</v>
      </c>
    </row>
    <row r="377" spans="1:5" ht="141.75" customHeight="1">
      <c r="A377" s="1933"/>
      <c r="B377" s="2060" t="s">
        <v>2041</v>
      </c>
      <c r="D377" s="1954"/>
      <c r="E377" s="1954"/>
    </row>
    <row r="378" spans="1:6" ht="15">
      <c r="A378" s="1934"/>
      <c r="B378" s="2163"/>
      <c r="C378" s="2079" t="s">
        <v>53</v>
      </c>
      <c r="D378" s="1962">
        <v>57</v>
      </c>
      <c r="E378" s="1962"/>
      <c r="F378" s="1987">
        <f>D378*E378</f>
        <v>0</v>
      </c>
    </row>
    <row r="379" spans="1:6" ht="15">
      <c r="A379" s="1933"/>
      <c r="B379" s="2060"/>
      <c r="C379" s="2158"/>
      <c r="D379" s="1959"/>
      <c r="E379" s="1959"/>
      <c r="F379" s="1965"/>
    </row>
    <row r="380" spans="1:6" ht="15">
      <c r="A380" s="2165" t="s">
        <v>279</v>
      </c>
      <c r="B380" s="2214" t="s">
        <v>2042</v>
      </c>
      <c r="C380" s="2215"/>
      <c r="D380" s="1959"/>
      <c r="E380" s="1959"/>
      <c r="F380" s="1965"/>
    </row>
    <row r="381" spans="1:6" ht="15">
      <c r="A381" s="1963"/>
      <c r="B381" s="2046" t="s">
        <v>1566</v>
      </c>
      <c r="C381" s="1933"/>
      <c r="D381" s="1959"/>
      <c r="E381" s="1959"/>
      <c r="F381" s="1965"/>
    </row>
    <row r="382" spans="1:6" ht="45.75" customHeight="1">
      <c r="A382" s="1963"/>
      <c r="B382" s="2166" t="s">
        <v>2043</v>
      </c>
      <c r="C382" s="1933"/>
      <c r="D382" s="1959"/>
      <c r="E382" s="1959"/>
      <c r="F382" s="1965"/>
    </row>
    <row r="383" spans="1:6" ht="21.75" customHeight="1">
      <c r="A383" s="1963"/>
      <c r="B383" s="2167" t="s">
        <v>374</v>
      </c>
      <c r="C383" s="1933"/>
      <c r="D383" s="1959"/>
      <c r="E383" s="1959"/>
      <c r="F383" s="1965"/>
    </row>
    <row r="384" spans="1:6" ht="15" customHeight="1">
      <c r="A384" s="1985"/>
      <c r="B384" s="2168"/>
      <c r="C384" s="1985" t="s">
        <v>287</v>
      </c>
      <c r="D384" s="2006">
        <f>D373</f>
        <v>4325</v>
      </c>
      <c r="E384" s="2006"/>
      <c r="F384" s="1987">
        <f>D384*E384</f>
        <v>0</v>
      </c>
    </row>
    <row r="385" spans="1:6" ht="15" customHeight="1">
      <c r="A385" s="1933"/>
      <c r="B385" s="2060"/>
      <c r="C385" s="2158"/>
      <c r="D385" s="1959"/>
      <c r="E385" s="1959"/>
      <c r="F385" s="1965"/>
    </row>
    <row r="386" spans="1:2" ht="15">
      <c r="A386" s="2053" t="s">
        <v>276</v>
      </c>
      <c r="B386" s="2045" t="s">
        <v>2044</v>
      </c>
    </row>
    <row r="387" ht="15">
      <c r="B387" s="2046" t="s">
        <v>1566</v>
      </c>
    </row>
    <row r="388" spans="1:5" ht="30" customHeight="1">
      <c r="A388" s="1933"/>
      <c r="B388" s="2060" t="s">
        <v>2045</v>
      </c>
      <c r="D388" s="1954"/>
      <c r="E388" s="1954"/>
    </row>
    <row r="389" spans="1:6" ht="15">
      <c r="A389" s="1934"/>
      <c r="B389" s="2163"/>
      <c r="C389" s="1985" t="s">
        <v>28</v>
      </c>
      <c r="D389" s="1962">
        <v>1</v>
      </c>
      <c r="E389" s="1962"/>
      <c r="F389" s="1987">
        <f>D389*E389</f>
        <v>0</v>
      </c>
    </row>
    <row r="390" spans="1:6" ht="15">
      <c r="A390" s="2169"/>
      <c r="B390" s="2170"/>
      <c r="C390" s="1963"/>
      <c r="D390" s="1959"/>
      <c r="E390" s="1959"/>
      <c r="F390" s="1965"/>
    </row>
    <row r="391" spans="1:6" ht="15">
      <c r="A391" s="1951"/>
      <c r="B391" s="2106" t="s">
        <v>2046</v>
      </c>
      <c r="C391" s="1951"/>
      <c r="D391" s="1952"/>
      <c r="E391" s="1952"/>
      <c r="F391" s="2042">
        <f>SUM(F325:F389)</f>
        <v>0</v>
      </c>
    </row>
    <row r="397" spans="2:5" ht="15">
      <c r="B397" s="2216" t="s">
        <v>2047</v>
      </c>
      <c r="C397" s="2216"/>
      <c r="D397" s="2216"/>
      <c r="E397" s="2171"/>
    </row>
    <row r="401" spans="3:5" ht="15">
      <c r="C401" s="1975"/>
      <c r="D401" s="1967"/>
      <c r="E401" s="1967"/>
    </row>
    <row r="405" spans="1:6" ht="15">
      <c r="A405" s="1931"/>
      <c r="B405" s="2172" t="s">
        <v>22</v>
      </c>
      <c r="C405" s="2217">
        <f>F105</f>
        <v>0</v>
      </c>
      <c r="D405" s="2217"/>
      <c r="E405" s="1960"/>
      <c r="F405" s="2173"/>
    </row>
    <row r="406" spans="1:6" ht="15">
      <c r="A406" s="1931"/>
      <c r="B406" s="2172" t="s">
        <v>1614</v>
      </c>
      <c r="C406" s="2217">
        <f>F148</f>
        <v>0</v>
      </c>
      <c r="D406" s="2217"/>
      <c r="E406" s="1960"/>
      <c r="F406" s="2173"/>
    </row>
    <row r="407" spans="1:6" ht="15">
      <c r="A407" s="1931"/>
      <c r="B407" s="2172" t="s">
        <v>1891</v>
      </c>
      <c r="C407" s="2217">
        <f>F160</f>
        <v>0</v>
      </c>
      <c r="D407" s="2217"/>
      <c r="E407" s="1960"/>
      <c r="F407" s="2173"/>
    </row>
    <row r="408" spans="1:6" ht="15">
      <c r="A408" s="1931"/>
      <c r="B408" s="2172" t="s">
        <v>2048</v>
      </c>
      <c r="C408" s="2217">
        <f>F222</f>
        <v>0</v>
      </c>
      <c r="D408" s="2217"/>
      <c r="E408" s="1960"/>
      <c r="F408" s="2173"/>
    </row>
    <row r="409" spans="1:6" ht="15">
      <c r="A409" s="1931"/>
      <c r="B409" s="2172" t="s">
        <v>1929</v>
      </c>
      <c r="C409" s="2217">
        <f>F287</f>
        <v>0</v>
      </c>
      <c r="D409" s="2217"/>
      <c r="E409" s="1960"/>
      <c r="F409" s="2173"/>
    </row>
    <row r="410" spans="1:6" ht="15">
      <c r="A410" s="1931"/>
      <c r="B410" s="2172" t="s">
        <v>1982</v>
      </c>
      <c r="C410" s="2217">
        <f>F318</f>
        <v>0</v>
      </c>
      <c r="D410" s="2217"/>
      <c r="E410" s="1960"/>
      <c r="F410" s="2173"/>
    </row>
    <row r="411" spans="1:6" ht="15">
      <c r="A411" s="1931"/>
      <c r="B411" s="2172" t="s">
        <v>2049</v>
      </c>
      <c r="C411" s="2217">
        <f>F391</f>
        <v>0</v>
      </c>
      <c r="D411" s="2217"/>
      <c r="E411" s="1960"/>
      <c r="F411" s="2174"/>
    </row>
    <row r="412" spans="3:6" ht="15">
      <c r="C412" s="1938"/>
      <c r="F412" s="2174"/>
    </row>
    <row r="413" spans="2:6" ht="15">
      <c r="B413" s="2051" t="s">
        <v>2050</v>
      </c>
      <c r="C413" s="2217">
        <f>SUM(C405:D411)</f>
        <v>0</v>
      </c>
      <c r="D413" s="2217"/>
      <c r="E413" s="1960"/>
      <c r="F413" s="2173"/>
    </row>
    <row r="423" spans="3:6" ht="15">
      <c r="C423" s="2218"/>
      <c r="D423" s="2219"/>
      <c r="E423" s="2219"/>
      <c r="F423" s="2219"/>
    </row>
    <row r="425" spans="3:6" ht="15">
      <c r="C425" s="2218"/>
      <c r="D425" s="2219"/>
      <c r="E425" s="2219"/>
      <c r="F425" s="2219"/>
    </row>
    <row r="426" spans="3:6" ht="15">
      <c r="C426" s="2218"/>
      <c r="D426" s="2219"/>
      <c r="E426" s="2219"/>
      <c r="F426" s="2219"/>
    </row>
    <row r="433" spans="4:5" ht="15">
      <c r="D433" s="1954"/>
      <c r="E433" s="1954"/>
    </row>
    <row r="435" spans="4:5" ht="15">
      <c r="D435" s="1954"/>
      <c r="E435" s="1954"/>
    </row>
  </sheetData>
  <sheetProtection formatCells="0"/>
  <mergeCells count="18">
    <mergeCell ref="C410:D410"/>
    <mergeCell ref="C411:D411"/>
    <mergeCell ref="C413:D413"/>
    <mergeCell ref="C423:F423"/>
    <mergeCell ref="C425:F425"/>
    <mergeCell ref="C426:F426"/>
    <mergeCell ref="B397:D397"/>
    <mergeCell ref="C405:D405"/>
    <mergeCell ref="C406:D406"/>
    <mergeCell ref="C407:D407"/>
    <mergeCell ref="C408:D408"/>
    <mergeCell ref="C409:D409"/>
    <mergeCell ref="B1:F1"/>
    <mergeCell ref="B2:F2"/>
    <mergeCell ref="B3:F3"/>
    <mergeCell ref="B4:F4"/>
    <mergeCell ref="B5:F5"/>
    <mergeCell ref="B380:C380"/>
  </mergeCells>
  <printOptions/>
  <pageMargins left="0.7874015748031497" right="0.2362204724409449" top="0.7480314960629921" bottom="0.7480314960629921" header="0.31496062992125984" footer="0.31496062992125984"/>
  <pageSetup fitToHeight="0" fitToWidth="1" orientation="portrait" paperSize="9" scale="65" r:id="rId1"/>
  <rowBreaks count="17" manualBreakCount="17">
    <brk id="37" max="5" man="1"/>
    <brk id="52" max="7" man="1"/>
    <brk id="87" max="5" man="1"/>
    <brk id="93" max="5" man="1"/>
    <brk id="106" max="7" man="1"/>
    <brk id="135" max="5" man="1"/>
    <brk id="161" max="5" man="1"/>
    <brk id="171" max="5" man="1"/>
    <brk id="190" max="5" man="1"/>
    <brk id="222" max="5" man="1"/>
    <brk id="231" max="5" man="1"/>
    <brk id="246" max="7" man="1"/>
    <brk id="288" max="5" man="1"/>
    <brk id="319" max="7" man="1"/>
    <brk id="350" max="5" man="1"/>
    <brk id="379" max="5" man="1"/>
    <brk id="392" max="7" man="1"/>
  </rowBreaks>
</worksheet>
</file>

<file path=xl/worksheets/sheet17.xml><?xml version="1.0" encoding="utf-8"?>
<worksheet xmlns="http://schemas.openxmlformats.org/spreadsheetml/2006/main" xmlns:r="http://schemas.openxmlformats.org/officeDocument/2006/relationships">
  <sheetPr>
    <tabColor rgb="FFFFFF00"/>
  </sheetPr>
  <dimension ref="A1:F188"/>
  <sheetViews>
    <sheetView zoomScalePageLayoutView="0" workbookViewId="0" topLeftCell="A144">
      <selection activeCell="E157" sqref="E157"/>
    </sheetView>
  </sheetViews>
  <sheetFormatPr defaultColWidth="9.140625" defaultRowHeight="12.75"/>
  <cols>
    <col min="1" max="1" width="6.140625" style="2265" bestFit="1" customWidth="1"/>
    <col min="2" max="2" width="42.7109375" style="2287" customWidth="1"/>
    <col min="3" max="3" width="7.8515625" style="2304" customWidth="1"/>
    <col min="4" max="4" width="8.7109375" style="2287" bestFit="1" customWidth="1"/>
    <col min="5" max="5" width="10.7109375" style="2287" customWidth="1"/>
    <col min="6" max="6" width="12.7109375" style="2287" customWidth="1"/>
  </cols>
  <sheetData>
    <row r="1" spans="2:6" ht="16.5">
      <c r="B1" s="2266" t="s">
        <v>1568</v>
      </c>
      <c r="C1" s="2267"/>
      <c r="D1" s="2268"/>
      <c r="E1" s="2268"/>
      <c r="F1" s="2268"/>
    </row>
    <row r="2" spans="1:6" ht="16.5">
      <c r="A2" s="2237"/>
      <c r="B2" s="2269" t="s">
        <v>1569</v>
      </c>
      <c r="C2" s="2269"/>
      <c r="D2" s="2269"/>
      <c r="E2" s="2269"/>
      <c r="F2" s="2269"/>
    </row>
    <row r="3" spans="1:6" ht="13.5" customHeight="1">
      <c r="A3" s="2237" t="s">
        <v>1570</v>
      </c>
      <c r="B3" s="2238" t="s">
        <v>1571</v>
      </c>
      <c r="C3" s="2256" t="s">
        <v>1572</v>
      </c>
      <c r="D3" s="2257" t="s">
        <v>1573</v>
      </c>
      <c r="E3" s="2258" t="s">
        <v>1574</v>
      </c>
      <c r="F3" s="2257" t="s">
        <v>32</v>
      </c>
    </row>
    <row r="4" spans="1:6" s="2236" customFormat="1" ht="12.75">
      <c r="A4" s="2243"/>
      <c r="B4" s="2259" t="s">
        <v>1558</v>
      </c>
      <c r="C4" s="2260"/>
      <c r="D4" s="2261"/>
      <c r="E4" s="2262"/>
      <c r="F4" s="2261"/>
    </row>
    <row r="5" spans="1:6" s="2236" customFormat="1" ht="12.75">
      <c r="A5" s="2263"/>
      <c r="B5" s="2264" t="s">
        <v>1559</v>
      </c>
      <c r="C5" s="2263"/>
      <c r="D5" s="2263"/>
      <c r="E5" s="2263"/>
      <c r="F5" s="2263"/>
    </row>
    <row r="6" spans="1:6" s="2236" customFormat="1" ht="51">
      <c r="A6" s="2263"/>
      <c r="B6" s="2264" t="s">
        <v>1560</v>
      </c>
      <c r="C6" s="2263"/>
      <c r="D6" s="2263"/>
      <c r="E6" s="2263"/>
      <c r="F6" s="2263"/>
    </row>
    <row r="7" spans="1:6" s="2236" customFormat="1" ht="63.75">
      <c r="A7" s="2263"/>
      <c r="B7" s="2264" t="s">
        <v>1561</v>
      </c>
      <c r="C7" s="2263"/>
      <c r="D7" s="2263"/>
      <c r="E7" s="2263"/>
      <c r="F7" s="2263"/>
    </row>
    <row r="8" spans="1:6" s="2236" customFormat="1" ht="25.5">
      <c r="A8" s="2263"/>
      <c r="B8" s="2264" t="s">
        <v>1562</v>
      </c>
      <c r="C8" s="2263"/>
      <c r="D8" s="2263"/>
      <c r="E8" s="2263"/>
      <c r="F8" s="2263"/>
    </row>
    <row r="9" spans="1:6" s="2236" customFormat="1" ht="25.5">
      <c r="A9" s="2263"/>
      <c r="B9" s="2264" t="s">
        <v>1563</v>
      </c>
      <c r="C9" s="2263"/>
      <c r="D9" s="2263"/>
      <c r="E9" s="2263"/>
      <c r="F9" s="2263"/>
    </row>
    <row r="10" spans="1:6" s="2236" customFormat="1" ht="25.5">
      <c r="A10" s="2263"/>
      <c r="B10" s="2264" t="s">
        <v>1564</v>
      </c>
      <c r="C10" s="2263"/>
      <c r="D10" s="2263"/>
      <c r="E10" s="2263"/>
      <c r="F10" s="2263"/>
    </row>
    <row r="11" spans="1:6" ht="12.75">
      <c r="A11" s="2237"/>
      <c r="B11" s="2238"/>
      <c r="C11" s="2256"/>
      <c r="D11" s="2257"/>
      <c r="E11" s="2258"/>
      <c r="F11" s="2257"/>
    </row>
    <row r="12" spans="1:6" ht="12.75">
      <c r="A12" s="2237" t="s">
        <v>1575</v>
      </c>
      <c r="B12" s="2238" t="s">
        <v>22</v>
      </c>
      <c r="C12" s="2239"/>
      <c r="D12" s="2240"/>
      <c r="E12" s="2241"/>
      <c r="F12" s="2242"/>
    </row>
    <row r="13" spans="1:6" s="2254" customFormat="1" ht="12.75">
      <c r="A13" s="2237"/>
      <c r="B13" s="2238"/>
      <c r="C13" s="2239"/>
      <c r="D13" s="2240"/>
      <c r="E13" s="2241"/>
      <c r="F13" s="2242"/>
    </row>
    <row r="14" spans="1:6" s="2255" customFormat="1" ht="12.75">
      <c r="A14" s="2243" t="s">
        <v>40</v>
      </c>
      <c r="B14" s="2244" t="s">
        <v>1565</v>
      </c>
      <c r="C14" s="2245"/>
      <c r="D14" s="2246"/>
      <c r="E14" s="2247"/>
      <c r="F14" s="2248"/>
    </row>
    <row r="15" spans="1:6" s="2255" customFormat="1" ht="12.75">
      <c r="A15" s="2243"/>
      <c r="B15" s="2249" t="s">
        <v>1566</v>
      </c>
      <c r="C15" s="2245"/>
      <c r="D15" s="2246"/>
      <c r="E15" s="2247"/>
      <c r="F15" s="2248"/>
    </row>
    <row r="16" spans="1:6" s="2255" customFormat="1" ht="140.25">
      <c r="A16" s="2243"/>
      <c r="B16" s="2250" t="s">
        <v>1567</v>
      </c>
      <c r="C16" s="2245"/>
      <c r="D16" s="2246"/>
      <c r="E16" s="2247"/>
      <c r="F16" s="2248"/>
    </row>
    <row r="17" spans="1:6" s="2255" customFormat="1" ht="25.5">
      <c r="A17" s="2243"/>
      <c r="B17" s="2251" t="s">
        <v>2059</v>
      </c>
      <c r="C17" s="2245" t="s">
        <v>13</v>
      </c>
      <c r="D17" s="2246">
        <v>1</v>
      </c>
      <c r="E17" s="2247"/>
      <c r="F17" s="2248">
        <f>D17*E17</f>
        <v>0</v>
      </c>
    </row>
    <row r="18" spans="1:6" s="2254" customFormat="1" ht="12.75">
      <c r="A18" s="2237"/>
      <c r="B18" s="2238"/>
      <c r="C18" s="2239"/>
      <c r="D18" s="2240"/>
      <c r="E18" s="2241"/>
      <c r="F18" s="2242"/>
    </row>
    <row r="19" spans="1:6" ht="178.5">
      <c r="A19" s="2270" t="s">
        <v>478</v>
      </c>
      <c r="B19" s="2271" t="s">
        <v>1576</v>
      </c>
      <c r="C19" s="2239" t="s">
        <v>287</v>
      </c>
      <c r="D19" s="2240">
        <v>790</v>
      </c>
      <c r="E19" s="2241"/>
      <c r="F19" s="2242">
        <f>D19*E19</f>
        <v>0</v>
      </c>
    </row>
    <row r="20" spans="1:6" ht="89.25">
      <c r="A20" s="2270" t="s">
        <v>486</v>
      </c>
      <c r="B20" s="2271" t="s">
        <v>1577</v>
      </c>
      <c r="C20" s="2239" t="s">
        <v>1392</v>
      </c>
      <c r="D20" s="2240">
        <v>1</v>
      </c>
      <c r="E20" s="2241"/>
      <c r="F20" s="2242">
        <f>D20*E20</f>
        <v>0</v>
      </c>
    </row>
    <row r="21" spans="1:6" ht="38.25">
      <c r="A21" s="2270" t="s">
        <v>1578</v>
      </c>
      <c r="B21" s="2271" t="s">
        <v>1579</v>
      </c>
      <c r="C21" s="2239" t="s">
        <v>53</v>
      </c>
      <c r="D21" s="2240">
        <v>10</v>
      </c>
      <c r="E21" s="2241"/>
      <c r="F21" s="2242">
        <f>D21*E21</f>
        <v>0</v>
      </c>
    </row>
    <row r="22" spans="1:6" ht="204">
      <c r="A22" s="2270" t="s">
        <v>1580</v>
      </c>
      <c r="B22" s="2271" t="s">
        <v>1581</v>
      </c>
      <c r="C22" s="2239" t="s">
        <v>1392</v>
      </c>
      <c r="D22" s="2240">
        <v>1</v>
      </c>
      <c r="E22" s="2241"/>
      <c r="F22" s="2242">
        <f aca="true" t="shared" si="0" ref="F22:F28">D22*E22</f>
        <v>0</v>
      </c>
    </row>
    <row r="23" spans="1:6" ht="204">
      <c r="A23" s="2270" t="s">
        <v>1582</v>
      </c>
      <c r="B23" s="2272" t="s">
        <v>1583</v>
      </c>
      <c r="C23" s="2239" t="s">
        <v>1392</v>
      </c>
      <c r="D23" s="2240">
        <v>1</v>
      </c>
      <c r="E23" s="2241"/>
      <c r="F23" s="2242">
        <f t="shared" si="0"/>
        <v>0</v>
      </c>
    </row>
    <row r="24" spans="1:6" ht="140.25">
      <c r="A24" s="2270" t="s">
        <v>1584</v>
      </c>
      <c r="B24" s="2271" t="s">
        <v>1585</v>
      </c>
      <c r="C24" s="2239" t="s">
        <v>287</v>
      </c>
      <c r="D24" s="2240">
        <v>790</v>
      </c>
      <c r="E24" s="2241"/>
      <c r="F24" s="2242">
        <f t="shared" si="0"/>
        <v>0</v>
      </c>
    </row>
    <row r="25" spans="1:6" ht="76.5">
      <c r="A25" s="2270" t="s">
        <v>1586</v>
      </c>
      <c r="B25" s="2271" t="s">
        <v>1587</v>
      </c>
      <c r="C25" s="2239" t="s">
        <v>287</v>
      </c>
      <c r="D25" s="2240">
        <v>150</v>
      </c>
      <c r="E25" s="2241"/>
      <c r="F25" s="2242">
        <f t="shared" si="0"/>
        <v>0</v>
      </c>
    </row>
    <row r="26" spans="1:6" ht="104.25">
      <c r="A26" s="2270" t="s">
        <v>1588</v>
      </c>
      <c r="B26" s="2271" t="s">
        <v>1589</v>
      </c>
      <c r="C26" s="2239" t="s">
        <v>1590</v>
      </c>
      <c r="D26" s="2240">
        <v>2611</v>
      </c>
      <c r="E26" s="2241"/>
      <c r="F26" s="2242">
        <f t="shared" si="0"/>
        <v>0</v>
      </c>
    </row>
    <row r="27" spans="1:6" ht="63.75">
      <c r="A27" s="2270" t="s">
        <v>1591</v>
      </c>
      <c r="B27" s="2271" t="s">
        <v>1592</v>
      </c>
      <c r="C27" s="2239" t="s">
        <v>287</v>
      </c>
      <c r="D27" s="2240">
        <v>40</v>
      </c>
      <c r="E27" s="2241"/>
      <c r="F27" s="2242">
        <f>D27*E27</f>
        <v>0</v>
      </c>
    </row>
    <row r="28" spans="1:6" ht="104.25">
      <c r="A28" s="2270" t="s">
        <v>1593</v>
      </c>
      <c r="B28" s="2271" t="s">
        <v>1594</v>
      </c>
      <c r="C28" s="2239" t="s">
        <v>1590</v>
      </c>
      <c r="D28" s="2240">
        <v>164</v>
      </c>
      <c r="E28" s="2241"/>
      <c r="F28" s="2242">
        <f t="shared" si="0"/>
        <v>0</v>
      </c>
    </row>
    <row r="29" spans="1:6" ht="104.25">
      <c r="A29" s="2270" t="s">
        <v>1595</v>
      </c>
      <c r="B29" s="2271" t="s">
        <v>1596</v>
      </c>
      <c r="C29" s="2239" t="s">
        <v>1597</v>
      </c>
      <c r="D29" s="2240">
        <v>783</v>
      </c>
      <c r="E29" s="2241"/>
      <c r="F29" s="2242">
        <f>D29*E29</f>
        <v>0</v>
      </c>
    </row>
    <row r="30" spans="1:6" ht="91.5">
      <c r="A30" s="2270" t="s">
        <v>1598</v>
      </c>
      <c r="B30" s="2271" t="s">
        <v>1599</v>
      </c>
      <c r="C30" s="2239" t="s">
        <v>1597</v>
      </c>
      <c r="D30" s="2240">
        <v>49</v>
      </c>
      <c r="E30" s="2241"/>
      <c r="F30" s="2242">
        <f>D30*E30</f>
        <v>0</v>
      </c>
    </row>
    <row r="31" spans="1:6" ht="51">
      <c r="A31" s="2270" t="s">
        <v>1600</v>
      </c>
      <c r="B31" s="2271" t="s">
        <v>1601</v>
      </c>
      <c r="C31" s="2239" t="s">
        <v>1392</v>
      </c>
      <c r="D31" s="2240">
        <v>1</v>
      </c>
      <c r="E31" s="2241"/>
      <c r="F31" s="2242">
        <f>D31*E31</f>
        <v>0</v>
      </c>
    </row>
    <row r="32" spans="1:6" ht="89.25">
      <c r="A32" s="2270" t="s">
        <v>1602</v>
      </c>
      <c r="B32" s="2271" t="s">
        <v>1603</v>
      </c>
      <c r="C32" s="2239" t="s">
        <v>1392</v>
      </c>
      <c r="D32" s="2240">
        <v>1</v>
      </c>
      <c r="E32" s="2241"/>
      <c r="F32" s="2242">
        <f>D32*E32</f>
        <v>0</v>
      </c>
    </row>
    <row r="33" spans="1:6" ht="51">
      <c r="A33" s="2270" t="s">
        <v>1604</v>
      </c>
      <c r="B33" s="2271" t="s">
        <v>1605</v>
      </c>
      <c r="C33" s="2239" t="s">
        <v>53</v>
      </c>
      <c r="D33" s="2240">
        <v>10</v>
      </c>
      <c r="E33" s="2241"/>
      <c r="F33" s="2242">
        <f>D33*E33</f>
        <v>0</v>
      </c>
    </row>
    <row r="34" spans="1:6" ht="102">
      <c r="A34" s="2270" t="s">
        <v>1606</v>
      </c>
      <c r="B34" s="2271" t="s">
        <v>1607</v>
      </c>
      <c r="C34" s="2239"/>
      <c r="D34" s="2240"/>
      <c r="E34" s="2241"/>
      <c r="F34" s="2242"/>
    </row>
    <row r="35" spans="1:6" ht="12.75">
      <c r="A35" s="2273" t="s">
        <v>1608</v>
      </c>
      <c r="B35" s="2274" t="s">
        <v>1609</v>
      </c>
      <c r="C35" s="2239" t="s">
        <v>287</v>
      </c>
      <c r="D35" s="2240">
        <v>100</v>
      </c>
      <c r="E35" s="2241"/>
      <c r="F35" s="2242">
        <f>D35*E35</f>
        <v>0</v>
      </c>
    </row>
    <row r="36" spans="1:6" ht="12.75">
      <c r="A36" s="2273" t="s">
        <v>1610</v>
      </c>
      <c r="B36" s="2274" t="s">
        <v>1611</v>
      </c>
      <c r="C36" s="2239" t="s">
        <v>287</v>
      </c>
      <c r="D36" s="2240">
        <v>100</v>
      </c>
      <c r="E36" s="2241"/>
      <c r="F36" s="2242">
        <f>D36*E36</f>
        <v>0</v>
      </c>
    </row>
    <row r="37" spans="1:6" ht="12.75">
      <c r="A37" s="2275"/>
      <c r="B37" s="2276" t="s">
        <v>1612</v>
      </c>
      <c r="C37" s="2239"/>
      <c r="D37" s="2277"/>
      <c r="E37" s="2241"/>
      <c r="F37" s="2242">
        <f>SUM(F17:F36)</f>
        <v>0</v>
      </c>
    </row>
    <row r="38" spans="1:6" ht="12.75">
      <c r="A38" s="2275"/>
      <c r="B38" s="2276"/>
      <c r="C38" s="2239"/>
      <c r="D38" s="2277"/>
      <c r="E38" s="2241"/>
      <c r="F38" s="2242"/>
    </row>
    <row r="39" spans="1:6" ht="12.75">
      <c r="A39" s="2237" t="s">
        <v>1613</v>
      </c>
      <c r="B39" s="2238" t="s">
        <v>1614</v>
      </c>
      <c r="C39" s="2278"/>
      <c r="D39" s="2240"/>
      <c r="E39" s="2241"/>
      <c r="F39" s="2242"/>
    </row>
    <row r="40" spans="1:6" ht="231.75">
      <c r="A40" s="2270" t="s">
        <v>1615</v>
      </c>
      <c r="B40" s="2271" t="s">
        <v>1616</v>
      </c>
      <c r="C40" s="2239" t="s">
        <v>1597</v>
      </c>
      <c r="D40" s="2240">
        <v>687</v>
      </c>
      <c r="E40" s="2241"/>
      <c r="F40" s="2242">
        <f aca="true" t="shared" si="1" ref="F40:F48">D40*E40</f>
        <v>0</v>
      </c>
    </row>
    <row r="41" spans="1:6" ht="219">
      <c r="A41" s="2270" t="s">
        <v>1617</v>
      </c>
      <c r="B41" s="2271" t="s">
        <v>1618</v>
      </c>
      <c r="C41" s="2239" t="s">
        <v>1597</v>
      </c>
      <c r="D41" s="2240">
        <v>21</v>
      </c>
      <c r="E41" s="2241"/>
      <c r="F41" s="2242">
        <f t="shared" si="1"/>
        <v>0</v>
      </c>
    </row>
    <row r="42" spans="1:6" ht="78.75">
      <c r="A42" s="2270" t="s">
        <v>1619</v>
      </c>
      <c r="B42" s="2271" t="s">
        <v>1620</v>
      </c>
      <c r="C42" s="2239" t="s">
        <v>1597</v>
      </c>
      <c r="D42" s="2240">
        <v>76</v>
      </c>
      <c r="E42" s="2241"/>
      <c r="F42" s="2242">
        <f t="shared" si="1"/>
        <v>0</v>
      </c>
    </row>
    <row r="43" spans="1:6" ht="91.5">
      <c r="A43" s="2270" t="s">
        <v>1621</v>
      </c>
      <c r="B43" s="2271" t="s">
        <v>1622</v>
      </c>
      <c r="C43" s="2239" t="s">
        <v>1590</v>
      </c>
      <c r="D43" s="2240">
        <v>628</v>
      </c>
      <c r="E43" s="2241"/>
      <c r="F43" s="2242">
        <f t="shared" si="1"/>
        <v>0</v>
      </c>
    </row>
    <row r="44" spans="1:6" ht="91.5">
      <c r="A44" s="2270" t="s">
        <v>1623</v>
      </c>
      <c r="B44" s="2271" t="s">
        <v>1624</v>
      </c>
      <c r="C44" s="2239" t="s">
        <v>1597</v>
      </c>
      <c r="D44" s="2240">
        <v>70</v>
      </c>
      <c r="E44" s="2241"/>
      <c r="F44" s="2242">
        <f t="shared" si="1"/>
        <v>0</v>
      </c>
    </row>
    <row r="45" spans="1:6" ht="66">
      <c r="A45" s="2270" t="s">
        <v>1625</v>
      </c>
      <c r="B45" s="2271" t="s">
        <v>1626</v>
      </c>
      <c r="C45" s="2239" t="s">
        <v>1597</v>
      </c>
      <c r="D45" s="2240">
        <v>2</v>
      </c>
      <c r="E45" s="2241"/>
      <c r="F45" s="2242">
        <f t="shared" si="1"/>
        <v>0</v>
      </c>
    </row>
    <row r="46" spans="1:6" ht="168">
      <c r="A46" s="2270" t="s">
        <v>1627</v>
      </c>
      <c r="B46" s="2271" t="s">
        <v>1628</v>
      </c>
      <c r="C46" s="2239" t="s">
        <v>1597</v>
      </c>
      <c r="D46" s="2240">
        <v>231</v>
      </c>
      <c r="E46" s="2241"/>
      <c r="F46" s="2242">
        <f t="shared" si="1"/>
        <v>0</v>
      </c>
    </row>
    <row r="47" spans="1:6" ht="106.5">
      <c r="A47" s="2270" t="s">
        <v>1629</v>
      </c>
      <c r="B47" s="2271" t="s">
        <v>1630</v>
      </c>
      <c r="C47" s="2239" t="s">
        <v>1597</v>
      </c>
      <c r="D47" s="2240">
        <v>185</v>
      </c>
      <c r="E47" s="2241"/>
      <c r="F47" s="2242">
        <f t="shared" si="1"/>
        <v>0</v>
      </c>
    </row>
    <row r="48" spans="1:6" ht="106.5">
      <c r="A48" s="2270" t="s">
        <v>1631</v>
      </c>
      <c r="B48" s="2271" t="s">
        <v>1632</v>
      </c>
      <c r="C48" s="2239" t="s">
        <v>1597</v>
      </c>
      <c r="D48" s="2240">
        <v>79</v>
      </c>
      <c r="E48" s="2241"/>
      <c r="F48" s="2242">
        <f t="shared" si="1"/>
        <v>0</v>
      </c>
    </row>
    <row r="49" spans="1:6" ht="66">
      <c r="A49" s="2270" t="s">
        <v>1633</v>
      </c>
      <c r="B49" s="2271" t="s">
        <v>1634</v>
      </c>
      <c r="C49" s="2239" t="s">
        <v>1597</v>
      </c>
      <c r="D49" s="2240">
        <v>199</v>
      </c>
      <c r="E49" s="2241"/>
      <c r="F49" s="2242">
        <f>D49*E49</f>
        <v>0</v>
      </c>
    </row>
    <row r="50" spans="1:6" ht="78.75">
      <c r="A50" s="2270" t="s">
        <v>1635</v>
      </c>
      <c r="B50" s="2271" t="s">
        <v>1636</v>
      </c>
      <c r="C50" s="2239" t="s">
        <v>1597</v>
      </c>
      <c r="D50" s="2240">
        <v>199</v>
      </c>
      <c r="E50" s="2241"/>
      <c r="F50" s="2242">
        <f>D50*E50</f>
        <v>0</v>
      </c>
    </row>
    <row r="51" spans="1:6" ht="12.75">
      <c r="A51" s="2275"/>
      <c r="B51" s="2276" t="s">
        <v>1637</v>
      </c>
      <c r="C51" s="2279"/>
      <c r="D51" s="2280"/>
      <c r="E51" s="2281"/>
      <c r="F51" s="2282">
        <f>SUM(F40:F50)</f>
        <v>0</v>
      </c>
    </row>
    <row r="52" spans="1:6" ht="12.75">
      <c r="A52" s="2270"/>
      <c r="B52" s="2283"/>
      <c r="C52" s="2239"/>
      <c r="D52" s="2240"/>
      <c r="E52" s="2241"/>
      <c r="F52" s="2242"/>
    </row>
    <row r="53" spans="1:6" ht="12.75">
      <c r="A53" s="2237" t="s">
        <v>1638</v>
      </c>
      <c r="B53" s="2238" t="s">
        <v>1639</v>
      </c>
      <c r="C53" s="2284"/>
      <c r="D53" s="2285"/>
      <c r="E53" s="2286"/>
      <c r="F53" s="2242"/>
    </row>
    <row r="54" spans="1:6" ht="89.25">
      <c r="A54" s="2270" t="s">
        <v>1640</v>
      </c>
      <c r="B54" s="2271" t="s">
        <v>1641</v>
      </c>
      <c r="C54" s="2239" t="s">
        <v>53</v>
      </c>
      <c r="D54" s="2240">
        <v>9</v>
      </c>
      <c r="E54" s="2241"/>
      <c r="F54" s="2242">
        <f>D54*E54</f>
        <v>0</v>
      </c>
    </row>
    <row r="55" spans="1:6" ht="63.75">
      <c r="A55" s="2270" t="s">
        <v>1642</v>
      </c>
      <c r="B55" s="2271" t="s">
        <v>1643</v>
      </c>
      <c r="C55" s="2239" t="s">
        <v>53</v>
      </c>
      <c r="D55" s="2240">
        <v>10</v>
      </c>
      <c r="E55" s="2241"/>
      <c r="F55" s="2242">
        <f aca="true" t="shared" si="2" ref="F55:F68">D55*E55</f>
        <v>0</v>
      </c>
    </row>
    <row r="56" spans="1:6" ht="63.75">
      <c r="A56" s="2270" t="s">
        <v>1644</v>
      </c>
      <c r="B56" s="2271" t="s">
        <v>1645</v>
      </c>
      <c r="C56" s="2239" t="s">
        <v>53</v>
      </c>
      <c r="D56" s="2240">
        <v>6</v>
      </c>
      <c r="E56" s="2241"/>
      <c r="F56" s="2242">
        <f t="shared" si="2"/>
        <v>0</v>
      </c>
    </row>
    <row r="57" spans="1:6" ht="63.75">
      <c r="A57" s="2270" t="s">
        <v>1646</v>
      </c>
      <c r="B57" s="2271" t="s">
        <v>1647</v>
      </c>
      <c r="C57" s="2239" t="s">
        <v>53</v>
      </c>
      <c r="D57" s="2240">
        <v>1</v>
      </c>
      <c r="E57" s="2241"/>
      <c r="F57" s="2242">
        <f t="shared" si="2"/>
        <v>0</v>
      </c>
    </row>
    <row r="58" spans="1:6" ht="66">
      <c r="A58" s="2270" t="s">
        <v>1648</v>
      </c>
      <c r="B58" s="2271" t="s">
        <v>1649</v>
      </c>
      <c r="C58" s="2239" t="s">
        <v>1597</v>
      </c>
      <c r="D58" s="2240">
        <v>1</v>
      </c>
      <c r="E58" s="2241"/>
      <c r="F58" s="2242">
        <f t="shared" si="2"/>
        <v>0</v>
      </c>
    </row>
    <row r="59" spans="1:6" ht="106.5">
      <c r="A59" s="2270" t="s">
        <v>1650</v>
      </c>
      <c r="B59" s="2271" t="s">
        <v>1651</v>
      </c>
      <c r="C59" s="2287"/>
      <c r="E59" s="2288"/>
      <c r="F59" s="2242"/>
    </row>
    <row r="60" spans="1:6" ht="15">
      <c r="A60" s="2273" t="s">
        <v>1652</v>
      </c>
      <c r="B60" s="2289" t="s">
        <v>1653</v>
      </c>
      <c r="C60" s="2239" t="s">
        <v>1590</v>
      </c>
      <c r="D60" s="2240">
        <v>2</v>
      </c>
      <c r="E60" s="2241"/>
      <c r="F60" s="2242">
        <f t="shared" si="2"/>
        <v>0</v>
      </c>
    </row>
    <row r="61" spans="1:6" ht="15">
      <c r="A61" s="2273" t="s">
        <v>1654</v>
      </c>
      <c r="B61" s="2289" t="s">
        <v>1655</v>
      </c>
      <c r="C61" s="2239" t="s">
        <v>1597</v>
      </c>
      <c r="D61" s="2240">
        <v>1</v>
      </c>
      <c r="E61" s="2241"/>
      <c r="F61" s="2242">
        <f t="shared" si="2"/>
        <v>0</v>
      </c>
    </row>
    <row r="62" spans="1:6" ht="119.25">
      <c r="A62" s="2270" t="s">
        <v>1656</v>
      </c>
      <c r="B62" s="2271" t="s">
        <v>1657</v>
      </c>
      <c r="C62" s="2239"/>
      <c r="D62" s="2240"/>
      <c r="E62" s="2241"/>
      <c r="F62" s="2242"/>
    </row>
    <row r="63" spans="1:6" ht="15">
      <c r="A63" s="2273" t="s">
        <v>1658</v>
      </c>
      <c r="B63" s="2290" t="s">
        <v>1659</v>
      </c>
      <c r="C63" s="2239" t="s">
        <v>1590</v>
      </c>
      <c r="D63" s="2240">
        <v>27</v>
      </c>
      <c r="E63" s="2241"/>
      <c r="F63" s="2242">
        <f t="shared" si="2"/>
        <v>0</v>
      </c>
    </row>
    <row r="64" spans="1:6" ht="15">
      <c r="A64" s="2273" t="s">
        <v>1660</v>
      </c>
      <c r="B64" s="2290" t="s">
        <v>1661</v>
      </c>
      <c r="C64" s="2239" t="s">
        <v>1597</v>
      </c>
      <c r="D64" s="2240">
        <v>3</v>
      </c>
      <c r="E64" s="2241"/>
      <c r="F64" s="2242">
        <f t="shared" si="2"/>
        <v>0</v>
      </c>
    </row>
    <row r="65" spans="1:6" ht="106.5">
      <c r="A65" s="2270" t="s">
        <v>1662</v>
      </c>
      <c r="B65" s="2271" t="s">
        <v>1663</v>
      </c>
      <c r="C65" s="2239"/>
      <c r="D65" s="2240"/>
      <c r="E65" s="2241"/>
      <c r="F65" s="2242"/>
    </row>
    <row r="66" spans="1:6" ht="15">
      <c r="A66" s="2273" t="s">
        <v>1664</v>
      </c>
      <c r="B66" s="2290" t="s">
        <v>1665</v>
      </c>
      <c r="C66" s="2239" t="s">
        <v>1590</v>
      </c>
      <c r="D66" s="2240">
        <v>6</v>
      </c>
      <c r="E66" s="2241"/>
      <c r="F66" s="2242">
        <f t="shared" si="2"/>
        <v>0</v>
      </c>
    </row>
    <row r="67" spans="1:6" ht="15">
      <c r="A67" s="2273" t="s">
        <v>1666</v>
      </c>
      <c r="B67" s="2290" t="s">
        <v>1667</v>
      </c>
      <c r="C67" s="2239" t="s">
        <v>1597</v>
      </c>
      <c r="D67" s="2240">
        <v>1</v>
      </c>
      <c r="E67" s="2241"/>
      <c r="F67" s="2242">
        <f t="shared" si="2"/>
        <v>0</v>
      </c>
    </row>
    <row r="68" spans="1:6" ht="51">
      <c r="A68" s="2270" t="s">
        <v>1668</v>
      </c>
      <c r="B68" s="2271" t="s">
        <v>1669</v>
      </c>
      <c r="C68" s="2239" t="s">
        <v>309</v>
      </c>
      <c r="D68" s="2240">
        <v>428</v>
      </c>
      <c r="E68" s="2241"/>
      <c r="F68" s="2242">
        <f t="shared" si="2"/>
        <v>0</v>
      </c>
    </row>
    <row r="69" spans="1:6" ht="12.75">
      <c r="A69" s="2270"/>
      <c r="B69" s="2291" t="s">
        <v>1670</v>
      </c>
      <c r="C69" s="2239"/>
      <c r="D69" s="2240"/>
      <c r="E69" s="2241"/>
      <c r="F69" s="2242">
        <f>SUM(F54:F68)</f>
        <v>0</v>
      </c>
    </row>
    <row r="70" spans="1:6" ht="12.75">
      <c r="A70" s="2270"/>
      <c r="B70" s="2292"/>
      <c r="C70" s="2239"/>
      <c r="D70" s="2240"/>
      <c r="E70" s="2241"/>
      <c r="F70" s="2242"/>
    </row>
    <row r="71" spans="1:6" ht="12.75">
      <c r="A71" s="2270" t="s">
        <v>1671</v>
      </c>
      <c r="B71" s="2238" t="s">
        <v>1672</v>
      </c>
      <c r="C71" s="2278"/>
      <c r="D71" s="2240"/>
      <c r="E71" s="2241"/>
      <c r="F71" s="2242"/>
    </row>
    <row r="72" spans="1:6" ht="63.75">
      <c r="A72" s="2270" t="s">
        <v>1673</v>
      </c>
      <c r="B72" s="2271" t="s">
        <v>1674</v>
      </c>
      <c r="C72" s="2239" t="s">
        <v>53</v>
      </c>
      <c r="D72" s="2240">
        <v>6</v>
      </c>
      <c r="E72" s="2241"/>
      <c r="F72" s="2242">
        <f>D72*E72</f>
        <v>0</v>
      </c>
    </row>
    <row r="73" spans="1:6" ht="63.75">
      <c r="A73" s="2270" t="s">
        <v>1675</v>
      </c>
      <c r="B73" s="2271" t="s">
        <v>1676</v>
      </c>
      <c r="C73" s="2239" t="s">
        <v>53</v>
      </c>
      <c r="D73" s="2240">
        <v>1</v>
      </c>
      <c r="E73" s="2241"/>
      <c r="F73" s="2242">
        <f>D73*E73</f>
        <v>0</v>
      </c>
    </row>
    <row r="74" spans="1:6" ht="89.25">
      <c r="A74" s="2270" t="s">
        <v>1677</v>
      </c>
      <c r="B74" s="2271" t="s">
        <v>1678</v>
      </c>
      <c r="C74" s="2239" t="s">
        <v>53</v>
      </c>
      <c r="D74" s="2240">
        <v>6</v>
      </c>
      <c r="E74" s="2241"/>
      <c r="F74" s="2242">
        <f>D74*E74</f>
        <v>0</v>
      </c>
    </row>
    <row r="75" spans="1:6" ht="38.25">
      <c r="A75" s="2270" t="s">
        <v>1679</v>
      </c>
      <c r="B75" s="2271" t="s">
        <v>1680</v>
      </c>
      <c r="C75" s="2239" t="s">
        <v>1392</v>
      </c>
      <c r="D75" s="2240">
        <v>1</v>
      </c>
      <c r="E75" s="2241"/>
      <c r="F75" s="2242">
        <f>D75*E75</f>
        <v>0</v>
      </c>
    </row>
    <row r="76" spans="1:6" ht="12.75">
      <c r="A76" s="2275"/>
      <c r="B76" s="2276" t="s">
        <v>1681</v>
      </c>
      <c r="C76" s="2239"/>
      <c r="D76" s="2277"/>
      <c r="E76" s="2241"/>
      <c r="F76" s="2242">
        <f>SUM(F72:F75)</f>
        <v>0</v>
      </c>
    </row>
    <row r="77" spans="1:6" ht="12.75">
      <c r="A77" s="2270"/>
      <c r="B77" s="2292"/>
      <c r="C77" s="2239"/>
      <c r="D77" s="2240"/>
      <c r="E77" s="2241"/>
      <c r="F77" s="2242"/>
    </row>
    <row r="78" spans="1:6" ht="12.75">
      <c r="A78" s="2270" t="s">
        <v>1682</v>
      </c>
      <c r="B78" s="2293" t="s">
        <v>1683</v>
      </c>
      <c r="C78" s="2239"/>
      <c r="D78" s="2240"/>
      <c r="E78" s="2241"/>
      <c r="F78" s="2242"/>
    </row>
    <row r="79" spans="1:6" ht="216.75">
      <c r="A79" s="2270" t="s">
        <v>1684</v>
      </c>
      <c r="B79" s="2271" t="s">
        <v>1685</v>
      </c>
      <c r="C79" s="2239"/>
      <c r="D79" s="2277"/>
      <c r="E79" s="2241"/>
      <c r="F79" s="2242"/>
    </row>
    <row r="80" spans="1:6" ht="12.75">
      <c r="A80" s="2273" t="s">
        <v>1686</v>
      </c>
      <c r="B80" s="2294" t="s">
        <v>1687</v>
      </c>
      <c r="C80" s="2239" t="s">
        <v>287</v>
      </c>
      <c r="D80" s="2240">
        <v>131</v>
      </c>
      <c r="E80" s="2241"/>
      <c r="F80" s="2242">
        <f>D80*E80</f>
        <v>0</v>
      </c>
    </row>
    <row r="81" spans="1:6" ht="12.75">
      <c r="A81" s="2273" t="s">
        <v>1688</v>
      </c>
      <c r="B81" s="2294" t="s">
        <v>1689</v>
      </c>
      <c r="C81" s="2239" t="s">
        <v>287</v>
      </c>
      <c r="D81" s="2240">
        <v>169</v>
      </c>
      <c r="E81" s="2241"/>
      <c r="F81" s="2242">
        <f>D81*E81</f>
        <v>0</v>
      </c>
    </row>
    <row r="82" spans="1:6" ht="12.75">
      <c r="A82" s="2273" t="s">
        <v>1690</v>
      </c>
      <c r="B82" s="2294" t="s">
        <v>1691</v>
      </c>
      <c r="C82" s="2239" t="s">
        <v>287</v>
      </c>
      <c r="D82" s="2240">
        <v>491</v>
      </c>
      <c r="E82" s="2241"/>
      <c r="F82" s="2242">
        <f>D82*E82</f>
        <v>0</v>
      </c>
    </row>
    <row r="83" spans="1:6" ht="357">
      <c r="A83" s="2270" t="s">
        <v>1692</v>
      </c>
      <c r="B83" s="2271" t="s">
        <v>1693</v>
      </c>
      <c r="C83" s="2239" t="s">
        <v>287</v>
      </c>
      <c r="D83" s="2240">
        <v>15</v>
      </c>
      <c r="E83" s="2241"/>
      <c r="F83" s="2242">
        <f>D83*E83</f>
        <v>0</v>
      </c>
    </row>
    <row r="84" spans="1:6" ht="280.5">
      <c r="A84" s="2270" t="s">
        <v>1692</v>
      </c>
      <c r="B84" s="2271" t="s">
        <v>1694</v>
      </c>
      <c r="C84" s="2239"/>
      <c r="D84" s="2240"/>
      <c r="E84" s="2241"/>
      <c r="F84" s="2242"/>
    </row>
    <row r="85" spans="1:6" ht="12.75">
      <c r="A85" s="2273" t="s">
        <v>1695</v>
      </c>
      <c r="B85" s="2295" t="s">
        <v>1696</v>
      </c>
      <c r="C85" s="2239" t="s">
        <v>53</v>
      </c>
      <c r="D85" s="2296">
        <v>2</v>
      </c>
      <c r="E85" s="2241"/>
      <c r="F85" s="2242">
        <f>D85*E85</f>
        <v>0</v>
      </c>
    </row>
    <row r="86" spans="1:6" ht="12.75">
      <c r="A86" s="2273" t="s">
        <v>1697</v>
      </c>
      <c r="B86" s="2295" t="s">
        <v>1698</v>
      </c>
      <c r="C86" s="2239" t="s">
        <v>53</v>
      </c>
      <c r="D86" s="2296">
        <v>6</v>
      </c>
      <c r="E86" s="2241"/>
      <c r="F86" s="2242">
        <f aca="true" t="shared" si="3" ref="F86:F97">D86*E86</f>
        <v>0</v>
      </c>
    </row>
    <row r="87" spans="1:6" ht="12.75">
      <c r="A87" s="2273" t="s">
        <v>1699</v>
      </c>
      <c r="B87" s="2295" t="s">
        <v>1700</v>
      </c>
      <c r="C87" s="2239" t="s">
        <v>53</v>
      </c>
      <c r="D87" s="2296">
        <v>1</v>
      </c>
      <c r="E87" s="2241"/>
      <c r="F87" s="2242">
        <f t="shared" si="3"/>
        <v>0</v>
      </c>
    </row>
    <row r="88" spans="1:6" ht="12.75">
      <c r="A88" s="2273" t="s">
        <v>1701</v>
      </c>
      <c r="B88" s="2295" t="s">
        <v>1702</v>
      </c>
      <c r="C88" s="2239" t="s">
        <v>53</v>
      </c>
      <c r="D88" s="2296">
        <v>1</v>
      </c>
      <c r="E88" s="2241"/>
      <c r="F88" s="2242">
        <f t="shared" si="3"/>
        <v>0</v>
      </c>
    </row>
    <row r="89" spans="1:6" ht="12.75">
      <c r="A89" s="2273" t="s">
        <v>1703</v>
      </c>
      <c r="B89" s="2295" t="s">
        <v>1704</v>
      </c>
      <c r="C89" s="2239" t="s">
        <v>53</v>
      </c>
      <c r="D89" s="2296">
        <v>1</v>
      </c>
      <c r="E89" s="2241"/>
      <c r="F89" s="2242">
        <f t="shared" si="3"/>
        <v>0</v>
      </c>
    </row>
    <row r="90" spans="1:6" ht="12.75">
      <c r="A90" s="2273" t="s">
        <v>1705</v>
      </c>
      <c r="B90" s="2295" t="s">
        <v>1706</v>
      </c>
      <c r="C90" s="2239" t="s">
        <v>53</v>
      </c>
      <c r="D90" s="2296">
        <v>2</v>
      </c>
      <c r="E90" s="2241"/>
      <c r="F90" s="2242">
        <f t="shared" si="3"/>
        <v>0</v>
      </c>
    </row>
    <row r="91" spans="1:6" ht="12.75">
      <c r="A91" s="2273" t="s">
        <v>1707</v>
      </c>
      <c r="B91" s="2295" t="s">
        <v>1708</v>
      </c>
      <c r="C91" s="2239" t="s">
        <v>53</v>
      </c>
      <c r="D91" s="2296">
        <v>1</v>
      </c>
      <c r="E91" s="2241"/>
      <c r="F91" s="2242">
        <f t="shared" si="3"/>
        <v>0</v>
      </c>
    </row>
    <row r="92" spans="1:6" ht="12.75">
      <c r="A92" s="2273" t="s">
        <v>1709</v>
      </c>
      <c r="B92" s="2295" t="s">
        <v>1710</v>
      </c>
      <c r="C92" s="2239" t="s">
        <v>53</v>
      </c>
      <c r="D92" s="2296">
        <v>1</v>
      </c>
      <c r="E92" s="2241"/>
      <c r="F92" s="2242">
        <f t="shared" si="3"/>
        <v>0</v>
      </c>
    </row>
    <row r="93" spans="1:6" ht="12.75">
      <c r="A93" s="2273" t="s">
        <v>1711</v>
      </c>
      <c r="B93" s="2295" t="s">
        <v>1712</v>
      </c>
      <c r="C93" s="2239" t="s">
        <v>53</v>
      </c>
      <c r="D93" s="2296">
        <v>6</v>
      </c>
      <c r="E93" s="2241"/>
      <c r="F93" s="2242">
        <f t="shared" si="3"/>
        <v>0</v>
      </c>
    </row>
    <row r="94" spans="1:6" ht="12.75">
      <c r="A94" s="2273" t="s">
        <v>1713</v>
      </c>
      <c r="B94" s="2295" t="s">
        <v>1714</v>
      </c>
      <c r="C94" s="2239" t="s">
        <v>53</v>
      </c>
      <c r="D94" s="2296">
        <v>2</v>
      </c>
      <c r="E94" s="2241"/>
      <c r="F94" s="2242">
        <f t="shared" si="3"/>
        <v>0</v>
      </c>
    </row>
    <row r="95" spans="1:6" ht="12.75">
      <c r="A95" s="2273" t="s">
        <v>1715</v>
      </c>
      <c r="B95" s="2295" t="s">
        <v>1716</v>
      </c>
      <c r="C95" s="2239" t="s">
        <v>53</v>
      </c>
      <c r="D95" s="2296">
        <v>7</v>
      </c>
      <c r="E95" s="2241"/>
      <c r="F95" s="2242">
        <f t="shared" si="3"/>
        <v>0</v>
      </c>
    </row>
    <row r="96" spans="1:6" ht="12.75">
      <c r="A96" s="2273" t="s">
        <v>1717</v>
      </c>
      <c r="B96" s="2295" t="s">
        <v>1718</v>
      </c>
      <c r="C96" s="2239" t="s">
        <v>53</v>
      </c>
      <c r="D96" s="2296">
        <v>1</v>
      </c>
      <c r="E96" s="2241"/>
      <c r="F96" s="2242">
        <f t="shared" si="3"/>
        <v>0</v>
      </c>
    </row>
    <row r="97" spans="1:6" ht="12.75">
      <c r="A97" s="2273" t="s">
        <v>1719</v>
      </c>
      <c r="B97" s="2295" t="s">
        <v>1720</v>
      </c>
      <c r="C97" s="2239" t="s">
        <v>53</v>
      </c>
      <c r="D97" s="2296">
        <v>1</v>
      </c>
      <c r="E97" s="2241"/>
      <c r="F97" s="2242">
        <f t="shared" si="3"/>
        <v>0</v>
      </c>
    </row>
    <row r="98" spans="1:6" ht="114.75">
      <c r="A98" s="2270" t="s">
        <v>1721</v>
      </c>
      <c r="B98" s="2271" t="s">
        <v>1722</v>
      </c>
      <c r="C98" s="2239"/>
      <c r="D98" s="2277"/>
      <c r="E98" s="2241"/>
      <c r="F98" s="2242"/>
    </row>
    <row r="99" spans="1:6" ht="12.75">
      <c r="A99" s="2273" t="s">
        <v>1723</v>
      </c>
      <c r="B99" s="2295" t="s">
        <v>1724</v>
      </c>
      <c r="C99" s="2239" t="s">
        <v>53</v>
      </c>
      <c r="D99" s="2240">
        <v>3</v>
      </c>
      <c r="E99" s="2241"/>
      <c r="F99" s="2242">
        <f aca="true" t="shared" si="4" ref="F99:F104">D99*E99</f>
        <v>0</v>
      </c>
    </row>
    <row r="100" spans="1:6" ht="12.75">
      <c r="A100" s="2273" t="s">
        <v>1725</v>
      </c>
      <c r="B100" s="2295" t="s">
        <v>1726</v>
      </c>
      <c r="C100" s="2239" t="s">
        <v>53</v>
      </c>
      <c r="D100" s="2240">
        <v>6</v>
      </c>
      <c r="E100" s="2241"/>
      <c r="F100" s="2242">
        <f t="shared" si="4"/>
        <v>0</v>
      </c>
    </row>
    <row r="101" spans="1:6" ht="12.75">
      <c r="A101" s="2273" t="s">
        <v>1727</v>
      </c>
      <c r="B101" s="2295" t="s">
        <v>1728</v>
      </c>
      <c r="C101" s="2239" t="s">
        <v>53</v>
      </c>
      <c r="D101" s="2240">
        <v>16</v>
      </c>
      <c r="E101" s="2241"/>
      <c r="F101" s="2242">
        <f t="shared" si="4"/>
        <v>0</v>
      </c>
    </row>
    <row r="102" spans="1:6" ht="12.75">
      <c r="A102" s="2273" t="s">
        <v>1729</v>
      </c>
      <c r="B102" s="2297" t="s">
        <v>1730</v>
      </c>
      <c r="C102" s="2239" t="s">
        <v>53</v>
      </c>
      <c r="D102" s="2240">
        <v>1</v>
      </c>
      <c r="E102" s="2241"/>
      <c r="F102" s="2242">
        <f t="shared" si="4"/>
        <v>0</v>
      </c>
    </row>
    <row r="103" spans="1:6" ht="12.75">
      <c r="A103" s="2273" t="s">
        <v>1731</v>
      </c>
      <c r="B103" s="2297" t="s">
        <v>1732</v>
      </c>
      <c r="C103" s="2239" t="s">
        <v>53</v>
      </c>
      <c r="D103" s="2240">
        <v>1</v>
      </c>
      <c r="E103" s="2241"/>
      <c r="F103" s="2242">
        <f t="shared" si="4"/>
        <v>0</v>
      </c>
    </row>
    <row r="104" spans="1:6" ht="12.75">
      <c r="A104" s="2273" t="s">
        <v>1733</v>
      </c>
      <c r="B104" s="2297" t="s">
        <v>1734</v>
      </c>
      <c r="C104" s="2239" t="s">
        <v>53</v>
      </c>
      <c r="D104" s="2240">
        <v>1</v>
      </c>
      <c r="E104" s="2241"/>
      <c r="F104" s="2242">
        <f t="shared" si="4"/>
        <v>0</v>
      </c>
    </row>
    <row r="105" spans="1:6" ht="165.75">
      <c r="A105" s="2270" t="s">
        <v>1735</v>
      </c>
      <c r="B105" s="2271" t="s">
        <v>1736</v>
      </c>
      <c r="C105" s="2239"/>
      <c r="D105" s="2277"/>
      <c r="E105" s="2241"/>
      <c r="F105" s="2242"/>
    </row>
    <row r="106" spans="1:6" ht="12.75">
      <c r="A106" s="2273" t="s">
        <v>1737</v>
      </c>
      <c r="B106" s="2294" t="s">
        <v>1738</v>
      </c>
      <c r="C106" s="2239" t="s">
        <v>53</v>
      </c>
      <c r="D106" s="2240">
        <v>1</v>
      </c>
      <c r="E106" s="2241"/>
      <c r="F106" s="2242">
        <f>D106*E106</f>
        <v>0</v>
      </c>
    </row>
    <row r="107" spans="1:6" ht="25.5">
      <c r="A107" s="2273" t="s">
        <v>1739</v>
      </c>
      <c r="B107" s="2294" t="s">
        <v>1740</v>
      </c>
      <c r="C107" s="2239" t="s">
        <v>53</v>
      </c>
      <c r="D107" s="2240">
        <v>1</v>
      </c>
      <c r="E107" s="2241"/>
      <c r="F107" s="2242">
        <f>D107*E107</f>
        <v>0</v>
      </c>
    </row>
    <row r="108" spans="1:6" ht="25.5">
      <c r="A108" s="2273" t="s">
        <v>1741</v>
      </c>
      <c r="B108" s="2294" t="s">
        <v>1742</v>
      </c>
      <c r="C108" s="2239" t="s">
        <v>53</v>
      </c>
      <c r="D108" s="2240">
        <v>8</v>
      </c>
      <c r="E108" s="2241"/>
      <c r="F108" s="2242">
        <f>D108*E108</f>
        <v>0</v>
      </c>
    </row>
    <row r="109" spans="1:6" ht="25.5">
      <c r="A109" s="2273" t="s">
        <v>1743</v>
      </c>
      <c r="B109" s="2294" t="s">
        <v>1744</v>
      </c>
      <c r="C109" s="2239" t="s">
        <v>53</v>
      </c>
      <c r="D109" s="2240">
        <v>1</v>
      </c>
      <c r="E109" s="2241"/>
      <c r="F109" s="2242">
        <f>D109*E109</f>
        <v>0</v>
      </c>
    </row>
    <row r="110" spans="1:6" ht="114.75">
      <c r="A110" s="2270" t="s">
        <v>1745</v>
      </c>
      <c r="B110" s="2271" t="s">
        <v>1746</v>
      </c>
      <c r="C110" s="2287"/>
      <c r="E110" s="2288"/>
      <c r="F110" s="2298"/>
    </row>
    <row r="111" spans="1:6" ht="12.75">
      <c r="A111" s="2273" t="s">
        <v>1747</v>
      </c>
      <c r="B111" s="2289" t="s">
        <v>1748</v>
      </c>
      <c r="C111" s="2239" t="s">
        <v>53</v>
      </c>
      <c r="D111" s="2240">
        <v>6</v>
      </c>
      <c r="E111" s="2241"/>
      <c r="F111" s="2242">
        <f>D111*E111</f>
        <v>0</v>
      </c>
    </row>
    <row r="112" spans="1:3" ht="216.75">
      <c r="A112" s="2270" t="s">
        <v>1749</v>
      </c>
      <c r="B112" s="2271" t="s">
        <v>1750</v>
      </c>
      <c r="C112" s="2287"/>
    </row>
    <row r="113" spans="1:6" ht="12.75">
      <c r="A113" s="2273" t="s">
        <v>1751</v>
      </c>
      <c r="B113" s="2289" t="s">
        <v>1752</v>
      </c>
      <c r="C113" s="2239" t="s">
        <v>53</v>
      </c>
      <c r="D113" s="2240">
        <v>1</v>
      </c>
      <c r="E113" s="2241"/>
      <c r="F113" s="2242">
        <f>D113*E113</f>
        <v>0</v>
      </c>
    </row>
    <row r="114" spans="1:3" ht="306">
      <c r="A114" s="2270" t="s">
        <v>1753</v>
      </c>
      <c r="B114" s="2271" t="s">
        <v>1754</v>
      </c>
      <c r="C114" s="2287"/>
    </row>
    <row r="115" spans="1:6" ht="12.75">
      <c r="A115" s="2273" t="s">
        <v>1755</v>
      </c>
      <c r="B115" s="2289" t="s">
        <v>1756</v>
      </c>
      <c r="C115" s="2239" t="s">
        <v>53</v>
      </c>
      <c r="D115" s="2240">
        <v>1</v>
      </c>
      <c r="E115" s="2241"/>
      <c r="F115" s="2242">
        <f aca="true" t="shared" si="5" ref="F115:F122">D115*E115</f>
        <v>0</v>
      </c>
    </row>
    <row r="116" spans="1:6" ht="51">
      <c r="A116" s="2270" t="s">
        <v>1757</v>
      </c>
      <c r="B116" s="2271" t="s">
        <v>1758</v>
      </c>
      <c r="C116" s="2239" t="s">
        <v>287</v>
      </c>
      <c r="D116" s="2240">
        <v>790</v>
      </c>
      <c r="E116" s="2241"/>
      <c r="F116" s="2242">
        <f t="shared" si="5"/>
        <v>0</v>
      </c>
    </row>
    <row r="117" spans="1:6" ht="76.5">
      <c r="A117" s="2270" t="s">
        <v>1759</v>
      </c>
      <c r="B117" s="2271" t="s">
        <v>1760</v>
      </c>
      <c r="C117" s="2239" t="s">
        <v>1392</v>
      </c>
      <c r="D117" s="2240">
        <v>1</v>
      </c>
      <c r="E117" s="2241"/>
      <c r="F117" s="2242">
        <f t="shared" si="5"/>
        <v>0</v>
      </c>
    </row>
    <row r="118" spans="1:6" ht="280.5">
      <c r="A118" s="2270" t="s">
        <v>1761</v>
      </c>
      <c r="B118" s="2271" t="s">
        <v>1762</v>
      </c>
      <c r="C118" s="2239" t="s">
        <v>53</v>
      </c>
      <c r="D118" s="2240">
        <v>31</v>
      </c>
      <c r="E118" s="2241"/>
      <c r="F118" s="2242">
        <f t="shared" si="5"/>
        <v>0</v>
      </c>
    </row>
    <row r="119" spans="1:6" ht="204">
      <c r="A119" s="2270" t="s">
        <v>1763</v>
      </c>
      <c r="B119" s="2271" t="s">
        <v>1764</v>
      </c>
      <c r="C119" s="2239" t="s">
        <v>287</v>
      </c>
      <c r="D119" s="2240">
        <v>790</v>
      </c>
      <c r="E119" s="2241"/>
      <c r="F119" s="2242">
        <f t="shared" si="5"/>
        <v>0</v>
      </c>
    </row>
    <row r="120" spans="1:6" ht="89.25">
      <c r="A120" s="2270" t="s">
        <v>1765</v>
      </c>
      <c r="B120" s="2271" t="s">
        <v>1766</v>
      </c>
      <c r="C120" s="2239" t="s">
        <v>287</v>
      </c>
      <c r="D120" s="2240">
        <v>790</v>
      </c>
      <c r="E120" s="2241"/>
      <c r="F120" s="2242">
        <f t="shared" si="5"/>
        <v>0</v>
      </c>
    </row>
    <row r="121" spans="1:6" ht="178.5">
      <c r="A121" s="2270" t="s">
        <v>1767</v>
      </c>
      <c r="B121" s="2271" t="s">
        <v>1768</v>
      </c>
      <c r="C121" s="2239" t="s">
        <v>287</v>
      </c>
      <c r="D121" s="2240">
        <v>790</v>
      </c>
      <c r="E121" s="2241"/>
      <c r="F121" s="2242">
        <f t="shared" si="5"/>
        <v>0</v>
      </c>
    </row>
    <row r="122" spans="1:6" ht="242.25">
      <c r="A122" s="2270" t="s">
        <v>1769</v>
      </c>
      <c r="B122" s="2271" t="s">
        <v>1770</v>
      </c>
      <c r="C122" s="2239" t="s">
        <v>1392</v>
      </c>
      <c r="D122" s="2240">
        <v>1</v>
      </c>
      <c r="E122" s="2241"/>
      <c r="F122" s="2242">
        <f t="shared" si="5"/>
        <v>0</v>
      </c>
    </row>
    <row r="123" spans="1:6" ht="12.75">
      <c r="A123" s="2275"/>
      <c r="B123" s="2276" t="s">
        <v>1771</v>
      </c>
      <c r="C123" s="2239"/>
      <c r="D123" s="2277"/>
      <c r="E123" s="2241"/>
      <c r="F123" s="2242">
        <f>SUM(F79:F122)</f>
        <v>0</v>
      </c>
    </row>
    <row r="124" spans="1:6" ht="12.75">
      <c r="A124" s="2275"/>
      <c r="B124" s="2276"/>
      <c r="C124" s="2239"/>
      <c r="D124" s="2277"/>
      <c r="E124" s="2241"/>
      <c r="F124" s="2242"/>
    </row>
    <row r="125" spans="1:6" ht="12.75">
      <c r="A125" s="2270" t="s">
        <v>1772</v>
      </c>
      <c r="B125" s="2291" t="s">
        <v>1773</v>
      </c>
      <c r="C125" s="2239"/>
      <c r="D125" s="2277"/>
      <c r="E125" s="2241"/>
      <c r="F125" s="2242"/>
    </row>
    <row r="126" spans="1:6" ht="140.25">
      <c r="A126" s="2270" t="s">
        <v>1774</v>
      </c>
      <c r="B126" s="2271" t="s">
        <v>1775</v>
      </c>
      <c r="C126" s="2239" t="s">
        <v>287</v>
      </c>
      <c r="D126" s="2240">
        <v>40</v>
      </c>
      <c r="E126" s="2241"/>
      <c r="F126" s="2242">
        <f>D126*E126</f>
        <v>0</v>
      </c>
    </row>
    <row r="127" spans="1:6" ht="119.25">
      <c r="A127" s="2270" t="s">
        <v>1776</v>
      </c>
      <c r="B127" s="2271" t="s">
        <v>1777</v>
      </c>
      <c r="C127" s="2239" t="s">
        <v>1597</v>
      </c>
      <c r="D127" s="2240">
        <v>783</v>
      </c>
      <c r="E127" s="2241"/>
      <c r="F127" s="2242">
        <f>D127*E127</f>
        <v>0</v>
      </c>
    </row>
    <row r="128" spans="1:6" ht="119.25">
      <c r="A128" s="2270" t="s">
        <v>1778</v>
      </c>
      <c r="B128" s="2271" t="s">
        <v>1779</v>
      </c>
      <c r="C128" s="2239" t="s">
        <v>1597</v>
      </c>
      <c r="D128" s="2240">
        <v>49</v>
      </c>
      <c r="E128" s="2241"/>
      <c r="F128" s="2242">
        <f>D128*E128</f>
        <v>0</v>
      </c>
    </row>
    <row r="129" spans="1:6" ht="142.5">
      <c r="A129" s="2270" t="s">
        <v>1780</v>
      </c>
      <c r="B129" s="2271" t="s">
        <v>1781</v>
      </c>
      <c r="C129" s="2239" t="s">
        <v>1590</v>
      </c>
      <c r="D129" s="2240">
        <v>2611</v>
      </c>
      <c r="E129" s="2241"/>
      <c r="F129" s="2242">
        <f>D129*E129</f>
        <v>0</v>
      </c>
    </row>
    <row r="130" spans="1:6" ht="78.75">
      <c r="A130" s="2270" t="s">
        <v>1782</v>
      </c>
      <c r="B130" s="2271" t="s">
        <v>1783</v>
      </c>
      <c r="C130" s="2239" t="s">
        <v>1597</v>
      </c>
      <c r="D130" s="2240">
        <v>25</v>
      </c>
      <c r="E130" s="2241"/>
      <c r="F130" s="2242">
        <f>D130*E130</f>
        <v>0</v>
      </c>
    </row>
    <row r="131" spans="1:6" ht="12.75">
      <c r="A131" s="2275"/>
      <c r="B131" s="2276" t="s">
        <v>1784</v>
      </c>
      <c r="C131" s="2239"/>
      <c r="D131" s="2277"/>
      <c r="E131" s="2241"/>
      <c r="F131" s="2242">
        <f>SUM(F126:F130)</f>
        <v>0</v>
      </c>
    </row>
    <row r="132" spans="1:6" ht="12.75">
      <c r="A132" s="2275"/>
      <c r="B132" s="2299"/>
      <c r="C132" s="2279"/>
      <c r="D132" s="2300"/>
      <c r="E132" s="2281"/>
      <c r="F132" s="2282"/>
    </row>
    <row r="133" spans="1:6" ht="12.75">
      <c r="A133" s="2270" t="s">
        <v>1785</v>
      </c>
      <c r="B133" s="2291" t="s">
        <v>1786</v>
      </c>
      <c r="C133" s="2239"/>
      <c r="D133" s="2277"/>
      <c r="E133" s="2241"/>
      <c r="F133" s="2242"/>
    </row>
    <row r="134" spans="1:6" ht="178.5">
      <c r="A134" s="2270" t="s">
        <v>65</v>
      </c>
      <c r="B134" s="2271" t="s">
        <v>1787</v>
      </c>
      <c r="C134" s="2239" t="s">
        <v>1392</v>
      </c>
      <c r="D134" s="2240">
        <v>1</v>
      </c>
      <c r="E134" s="2241"/>
      <c r="F134" s="2242">
        <f>D134*E134</f>
        <v>0</v>
      </c>
    </row>
    <row r="135" spans="1:6" ht="76.5">
      <c r="A135" s="2270" t="s">
        <v>1788</v>
      </c>
      <c r="B135" s="2271" t="s">
        <v>1789</v>
      </c>
      <c r="C135" s="2239" t="s">
        <v>1392</v>
      </c>
      <c r="D135" s="2240">
        <v>1</v>
      </c>
      <c r="E135" s="2241"/>
      <c r="F135" s="2242">
        <f>D135*E135</f>
        <v>0</v>
      </c>
    </row>
    <row r="136" spans="1:6" ht="12.75">
      <c r="A136" s="2275"/>
      <c r="B136" s="2276" t="s">
        <v>1790</v>
      </c>
      <c r="C136" s="2239"/>
      <c r="D136" s="2277"/>
      <c r="E136" s="2301"/>
      <c r="F136" s="2242">
        <f>SUM(F134:F135)</f>
        <v>0</v>
      </c>
    </row>
    <row r="137" spans="1:6" ht="12.75">
      <c r="A137" s="2270"/>
      <c r="B137" s="2271"/>
      <c r="C137" s="2239"/>
      <c r="D137" s="2277"/>
      <c r="E137" s="2301"/>
      <c r="F137" s="2242"/>
    </row>
    <row r="138" spans="1:6" ht="12.75">
      <c r="A138" s="2270"/>
      <c r="B138" s="2302" t="s">
        <v>1791</v>
      </c>
      <c r="C138" s="2302"/>
      <c r="D138" s="2302"/>
      <c r="E138" s="2302"/>
      <c r="F138" s="2302"/>
    </row>
    <row r="139" spans="1:6" ht="12.75">
      <c r="A139" s="2270"/>
      <c r="B139" s="2291" t="s">
        <v>1792</v>
      </c>
      <c r="C139" s="2239"/>
      <c r="D139" s="2277"/>
      <c r="E139" s="2301"/>
      <c r="F139" s="2242"/>
    </row>
    <row r="140" spans="1:6" ht="12.75">
      <c r="A140" s="2270"/>
      <c r="B140" s="2303"/>
      <c r="C140" s="2239"/>
      <c r="D140" s="2277"/>
      <c r="E140" s="2301"/>
      <c r="F140" s="2242"/>
    </row>
    <row r="141" spans="1:6" ht="12.75">
      <c r="A141" s="2237" t="s">
        <v>1575</v>
      </c>
      <c r="B141" s="2238" t="s">
        <v>1793</v>
      </c>
      <c r="C141" s="2239"/>
      <c r="D141" s="2277"/>
      <c r="E141" s="2301"/>
      <c r="F141" s="2242">
        <f>F37</f>
        <v>0</v>
      </c>
    </row>
    <row r="142" spans="1:6" ht="12.75">
      <c r="A142" s="2237" t="s">
        <v>1613</v>
      </c>
      <c r="B142" s="2238" t="s">
        <v>1794</v>
      </c>
      <c r="C142" s="2239"/>
      <c r="D142" s="2277"/>
      <c r="E142" s="2301"/>
      <c r="F142" s="2242">
        <f>F51</f>
        <v>0</v>
      </c>
    </row>
    <row r="143" spans="1:6" ht="12.75">
      <c r="A143" s="2237" t="s">
        <v>1638</v>
      </c>
      <c r="B143" s="2238" t="s">
        <v>1795</v>
      </c>
      <c r="C143" s="2239"/>
      <c r="D143" s="2277"/>
      <c r="E143" s="2301"/>
      <c r="F143" s="2242">
        <f>F69</f>
        <v>0</v>
      </c>
    </row>
    <row r="144" spans="1:6" ht="12.75">
      <c r="A144" s="2237" t="s">
        <v>1671</v>
      </c>
      <c r="B144" s="2291" t="s">
        <v>1796</v>
      </c>
      <c r="C144" s="2239"/>
      <c r="D144" s="2277"/>
      <c r="E144" s="2301"/>
      <c r="F144" s="2242">
        <f>F76</f>
        <v>0</v>
      </c>
    </row>
    <row r="145" spans="1:6" ht="12.75">
      <c r="A145" s="2237" t="s">
        <v>1682</v>
      </c>
      <c r="B145" s="2291" t="s">
        <v>1797</v>
      </c>
      <c r="C145" s="2239"/>
      <c r="D145" s="2277"/>
      <c r="E145" s="2301"/>
      <c r="F145" s="2242">
        <f>F123</f>
        <v>0</v>
      </c>
    </row>
    <row r="146" spans="1:6" ht="12.75">
      <c r="A146" s="2237" t="s">
        <v>1772</v>
      </c>
      <c r="B146" s="2291" t="s">
        <v>1773</v>
      </c>
      <c r="C146" s="2239"/>
      <c r="D146" s="2277"/>
      <c r="E146" s="2301"/>
      <c r="F146" s="2242">
        <f>F131</f>
        <v>0</v>
      </c>
    </row>
    <row r="147" spans="1:6" ht="12.75">
      <c r="A147" s="2237" t="s">
        <v>1785</v>
      </c>
      <c r="B147" s="2291" t="s">
        <v>1786</v>
      </c>
      <c r="C147" s="2239"/>
      <c r="D147" s="2277"/>
      <c r="E147" s="2301"/>
      <c r="F147" s="2242">
        <f>F136</f>
        <v>0</v>
      </c>
    </row>
    <row r="148" spans="1:6" ht="20.25">
      <c r="A148" s="2317"/>
      <c r="B148" s="2318" t="s">
        <v>1203</v>
      </c>
      <c r="C148" s="2319"/>
      <c r="D148" s="2320"/>
      <c r="E148" s="2321"/>
      <c r="F148" s="2322">
        <f>SUM(F141:F147)</f>
        <v>0</v>
      </c>
    </row>
    <row r="149" spans="1:6" s="2254" customFormat="1" ht="12.75">
      <c r="A149" s="2305"/>
      <c r="B149" s="2306"/>
      <c r="C149" s="2252"/>
      <c r="D149" s="2307"/>
      <c r="E149" s="2308"/>
      <c r="F149" s="2253"/>
    </row>
    <row r="150" spans="1:6" s="2254" customFormat="1" ht="12.75">
      <c r="A150" s="2309"/>
      <c r="B150" s="2310"/>
      <c r="C150" s="2311"/>
      <c r="D150" s="2310"/>
      <c r="E150" s="2312"/>
      <c r="F150" s="2313"/>
    </row>
    <row r="151" spans="1:6" s="2254" customFormat="1" ht="12.75">
      <c r="A151" s="2309"/>
      <c r="B151" s="2310"/>
      <c r="C151" s="2311"/>
      <c r="D151" s="2310"/>
      <c r="E151" s="2312"/>
      <c r="F151" s="2313"/>
    </row>
    <row r="152" spans="1:6" s="2254" customFormat="1" ht="12.75">
      <c r="A152" s="2309"/>
      <c r="B152" s="2310"/>
      <c r="C152" s="2311"/>
      <c r="D152" s="2310"/>
      <c r="E152" s="2312"/>
      <c r="F152" s="2313"/>
    </row>
    <row r="153" spans="1:6" s="2254" customFormat="1" ht="12.75">
      <c r="A153" s="2314"/>
      <c r="B153" s="2315"/>
      <c r="C153" s="2316"/>
      <c r="D153" s="2315"/>
      <c r="E153" s="2315"/>
      <c r="F153" s="2315"/>
    </row>
    <row r="154" spans="1:6" s="2254" customFormat="1" ht="12.75">
      <c r="A154" s="2314"/>
      <c r="B154" s="2315"/>
      <c r="C154" s="2316"/>
      <c r="D154" s="2315"/>
      <c r="E154" s="2315"/>
      <c r="F154" s="2315"/>
    </row>
    <row r="155" spans="1:6" s="2254" customFormat="1" ht="12.75">
      <c r="A155" s="2314"/>
      <c r="B155" s="2315"/>
      <c r="C155" s="2316"/>
      <c r="D155" s="2315"/>
      <c r="E155" s="2315"/>
      <c r="F155" s="2315"/>
    </row>
    <row r="156" spans="1:6" s="2254" customFormat="1" ht="12.75">
      <c r="A156" s="2314"/>
      <c r="B156" s="2315"/>
      <c r="C156" s="2316"/>
      <c r="D156" s="2315"/>
      <c r="E156" s="2315"/>
      <c r="F156" s="2315"/>
    </row>
    <row r="157" spans="1:6" s="2254" customFormat="1" ht="12.75">
      <c r="A157" s="2314"/>
      <c r="B157" s="2315"/>
      <c r="C157" s="2316"/>
      <c r="D157" s="2315"/>
      <c r="E157" s="2315"/>
      <c r="F157" s="2315"/>
    </row>
    <row r="158" spans="1:6" s="2254" customFormat="1" ht="12.75">
      <c r="A158" s="2314"/>
      <c r="B158" s="2315"/>
      <c r="C158" s="2316"/>
      <c r="D158" s="2315"/>
      <c r="E158" s="2315"/>
      <c r="F158" s="2315"/>
    </row>
    <row r="159" spans="1:6" s="2254" customFormat="1" ht="12.75">
      <c r="A159" s="2314"/>
      <c r="B159" s="2315"/>
      <c r="C159" s="2316"/>
      <c r="D159" s="2315"/>
      <c r="E159" s="2315"/>
      <c r="F159" s="2315"/>
    </row>
    <row r="160" spans="1:6" s="2254" customFormat="1" ht="12.75">
      <c r="A160" s="2314"/>
      <c r="B160" s="2315"/>
      <c r="C160" s="2316"/>
      <c r="D160" s="2315"/>
      <c r="E160" s="2315"/>
      <c r="F160" s="2315"/>
    </row>
    <row r="161" spans="1:6" s="2254" customFormat="1" ht="12.75">
      <c r="A161" s="2314"/>
      <c r="B161" s="2315"/>
      <c r="C161" s="2316"/>
      <c r="D161" s="2315"/>
      <c r="E161" s="2315"/>
      <c r="F161" s="2315"/>
    </row>
    <row r="162" spans="1:6" s="2254" customFormat="1" ht="12.75">
      <c r="A162" s="2314"/>
      <c r="B162" s="2315"/>
      <c r="C162" s="2316"/>
      <c r="D162" s="2315"/>
      <c r="E162" s="2315"/>
      <c r="F162" s="2315"/>
    </row>
    <row r="163" spans="1:6" s="2254" customFormat="1" ht="12.75">
      <c r="A163" s="2314"/>
      <c r="B163" s="2315"/>
      <c r="C163" s="2316"/>
      <c r="D163" s="2315"/>
      <c r="E163" s="2315"/>
      <c r="F163" s="2315"/>
    </row>
    <row r="164" spans="1:6" s="2254" customFormat="1" ht="12.75">
      <c r="A164" s="2314"/>
      <c r="B164" s="2315"/>
      <c r="C164" s="2316"/>
      <c r="D164" s="2315"/>
      <c r="E164" s="2315"/>
      <c r="F164" s="2315"/>
    </row>
    <row r="165" spans="1:6" s="2254" customFormat="1" ht="12.75">
      <c r="A165" s="2314"/>
      <c r="B165" s="2315"/>
      <c r="C165" s="2316"/>
      <c r="D165" s="2315"/>
      <c r="E165" s="2315"/>
      <c r="F165" s="2315"/>
    </row>
    <row r="166" spans="1:6" s="2254" customFormat="1" ht="12.75">
      <c r="A166" s="2314"/>
      <c r="B166" s="2315"/>
      <c r="C166" s="2316"/>
      <c r="D166" s="2315"/>
      <c r="E166" s="2315"/>
      <c r="F166" s="2315"/>
    </row>
    <row r="167" spans="1:6" s="2254" customFormat="1" ht="12.75">
      <c r="A167" s="2314"/>
      <c r="B167" s="2315"/>
      <c r="C167" s="2316"/>
      <c r="D167" s="2315"/>
      <c r="E167" s="2315"/>
      <c r="F167" s="2315"/>
    </row>
    <row r="168" spans="1:6" s="2254" customFormat="1" ht="12.75">
      <c r="A168" s="2314"/>
      <c r="B168" s="2315"/>
      <c r="C168" s="2316"/>
      <c r="D168" s="2315"/>
      <c r="E168" s="2315"/>
      <c r="F168" s="2315"/>
    </row>
    <row r="169" spans="1:6" s="2254" customFormat="1" ht="12.75">
      <c r="A169" s="2314"/>
      <c r="B169" s="2315"/>
      <c r="C169" s="2316"/>
      <c r="D169" s="2315"/>
      <c r="E169" s="2315"/>
      <c r="F169" s="2315"/>
    </row>
    <row r="170" spans="1:6" s="2254" customFormat="1" ht="12.75">
      <c r="A170" s="2314"/>
      <c r="B170" s="2315"/>
      <c r="C170" s="2316"/>
      <c r="D170" s="2315"/>
      <c r="E170" s="2315"/>
      <c r="F170" s="2315"/>
    </row>
    <row r="171" spans="1:6" s="2254" customFormat="1" ht="12.75">
      <c r="A171" s="2314"/>
      <c r="B171" s="2315"/>
      <c r="C171" s="2316"/>
      <c r="D171" s="2315"/>
      <c r="E171" s="2315"/>
      <c r="F171" s="2315"/>
    </row>
    <row r="172" spans="1:6" s="2254" customFormat="1" ht="12.75">
      <c r="A172" s="2314"/>
      <c r="B172" s="2315"/>
      <c r="C172" s="2316"/>
      <c r="D172" s="2315"/>
      <c r="E172" s="2315"/>
      <c r="F172" s="2315"/>
    </row>
    <row r="173" spans="1:6" s="2254" customFormat="1" ht="12.75">
      <c r="A173" s="2314"/>
      <c r="B173" s="2315"/>
      <c r="C173" s="2316"/>
      <c r="D173" s="2315"/>
      <c r="E173" s="2315"/>
      <c r="F173" s="2315"/>
    </row>
    <row r="174" spans="1:6" s="2254" customFormat="1" ht="12.75">
      <c r="A174" s="2314"/>
      <c r="B174" s="2315"/>
      <c r="C174" s="2316"/>
      <c r="D174" s="2315"/>
      <c r="E174" s="2315"/>
      <c r="F174" s="2315"/>
    </row>
    <row r="175" spans="1:6" s="2254" customFormat="1" ht="12.75">
      <c r="A175" s="2314"/>
      <c r="B175" s="2315"/>
      <c r="C175" s="2316"/>
      <c r="D175" s="2315"/>
      <c r="E175" s="2315"/>
      <c r="F175" s="2315"/>
    </row>
    <row r="176" spans="1:6" s="2254" customFormat="1" ht="12.75">
      <c r="A176" s="2314"/>
      <c r="B176" s="2315"/>
      <c r="C176" s="2316"/>
      <c r="D176" s="2315"/>
      <c r="E176" s="2315"/>
      <c r="F176" s="2315"/>
    </row>
    <row r="177" spans="1:6" s="2254" customFormat="1" ht="12.75">
      <c r="A177" s="2314"/>
      <c r="B177" s="2315"/>
      <c r="C177" s="2316"/>
      <c r="D177" s="2315"/>
      <c r="E177" s="2315"/>
      <c r="F177" s="2315"/>
    </row>
    <row r="178" spans="1:6" s="2254" customFormat="1" ht="12.75">
      <c r="A178" s="2314"/>
      <c r="B178" s="2315"/>
      <c r="C178" s="2316"/>
      <c r="D178" s="2315"/>
      <c r="E178" s="2315"/>
      <c r="F178" s="2315"/>
    </row>
    <row r="179" spans="1:6" s="2254" customFormat="1" ht="12.75">
      <c r="A179" s="2314"/>
      <c r="B179" s="2315"/>
      <c r="C179" s="2316"/>
      <c r="D179" s="2315"/>
      <c r="E179" s="2315"/>
      <c r="F179" s="2315"/>
    </row>
    <row r="180" spans="1:6" s="2254" customFormat="1" ht="12.75">
      <c r="A180" s="2314"/>
      <c r="B180" s="2315"/>
      <c r="C180" s="2316"/>
      <c r="D180" s="2315"/>
      <c r="E180" s="2315"/>
      <c r="F180" s="2315"/>
    </row>
    <row r="181" spans="1:6" s="2254" customFormat="1" ht="12.75">
      <c r="A181" s="2314"/>
      <c r="B181" s="2315"/>
      <c r="C181" s="2316"/>
      <c r="D181" s="2315"/>
      <c r="E181" s="2315"/>
      <c r="F181" s="2315"/>
    </row>
    <row r="182" spans="1:6" s="2254" customFormat="1" ht="12.75">
      <c r="A182" s="2314"/>
      <c r="B182" s="2315"/>
      <c r="C182" s="2316"/>
      <c r="D182" s="2315"/>
      <c r="E182" s="2315"/>
      <c r="F182" s="2315"/>
    </row>
    <row r="183" spans="1:6" s="2254" customFormat="1" ht="12.75">
      <c r="A183" s="2314"/>
      <c r="B183" s="2315"/>
      <c r="C183" s="2316"/>
      <c r="D183" s="2315"/>
      <c r="E183" s="2315"/>
      <c r="F183" s="2315"/>
    </row>
    <row r="184" spans="1:6" s="2254" customFormat="1" ht="12.75">
      <c r="A184" s="2314"/>
      <c r="B184" s="2315"/>
      <c r="C184" s="2316"/>
      <c r="D184" s="2315"/>
      <c r="E184" s="2315"/>
      <c r="F184" s="2315"/>
    </row>
    <row r="185" spans="1:6" s="2254" customFormat="1" ht="12.75">
      <c r="A185" s="2314"/>
      <c r="B185" s="2315"/>
      <c r="C185" s="2316"/>
      <c r="D185" s="2315"/>
      <c r="E185" s="2315"/>
      <c r="F185" s="2315"/>
    </row>
    <row r="186" spans="1:6" s="2254" customFormat="1" ht="12.75">
      <c r="A186" s="2314"/>
      <c r="B186" s="2315"/>
      <c r="C186" s="2316"/>
      <c r="D186" s="2315"/>
      <c r="E186" s="2315"/>
      <c r="F186" s="2315"/>
    </row>
    <row r="187" spans="1:6" s="2254" customFormat="1" ht="12.75">
      <c r="A187" s="2314"/>
      <c r="B187" s="2315"/>
      <c r="C187" s="2316"/>
      <c r="D187" s="2315"/>
      <c r="E187" s="2315"/>
      <c r="F187" s="2315"/>
    </row>
    <row r="188" spans="1:6" s="2254" customFormat="1" ht="12.75">
      <c r="A188" s="2314"/>
      <c r="B188" s="2315"/>
      <c r="C188" s="2316"/>
      <c r="D188" s="2315"/>
      <c r="E188" s="2315"/>
      <c r="F188" s="2315"/>
    </row>
  </sheetData>
  <sheetProtection/>
  <mergeCells count="2">
    <mergeCell ref="B2:F2"/>
    <mergeCell ref="B138:F138"/>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E12"/>
  <sheetViews>
    <sheetView zoomScalePageLayoutView="0" workbookViewId="0" topLeftCell="A1">
      <selection activeCell="C15" sqref="C15"/>
    </sheetView>
  </sheetViews>
  <sheetFormatPr defaultColWidth="9.140625" defaultRowHeight="12.75"/>
  <cols>
    <col min="2" max="2" width="79.7109375" style="0" customWidth="1"/>
    <col min="3" max="3" width="12.140625" style="0" customWidth="1"/>
    <col min="5" max="5" width="21.57421875" style="0" customWidth="1"/>
  </cols>
  <sheetData>
    <row r="2" spans="2:5" ht="15">
      <c r="B2" s="2175" t="s">
        <v>2055</v>
      </c>
      <c r="C2" s="2175" t="s">
        <v>2051</v>
      </c>
      <c r="D2" s="2175" t="s">
        <v>2052</v>
      </c>
      <c r="E2" s="2175" t="s">
        <v>2053</v>
      </c>
    </row>
    <row r="4" spans="1:5" ht="12.75">
      <c r="A4" s="2176" t="s">
        <v>6</v>
      </c>
      <c r="B4" s="2183" t="s">
        <v>2056</v>
      </c>
      <c r="C4" s="2177">
        <f>0petovanje!F23</f>
        <v>0</v>
      </c>
      <c r="D4">
        <f>0.25*C4</f>
        <v>0</v>
      </c>
      <c r="E4" s="2177">
        <f>C4+D4</f>
        <v>0</v>
      </c>
    </row>
    <row r="5" spans="1:5" ht="12.75">
      <c r="A5" s="2176" t="s">
        <v>7</v>
      </c>
      <c r="B5" s="2185" t="s">
        <v>1799</v>
      </c>
      <c r="C5" s="2177">
        <f>'DINJIŠKA-MIŠKOVIĆI'!C413:D413</f>
        <v>0</v>
      </c>
      <c r="D5">
        <f>0.25*C5</f>
        <v>0</v>
      </c>
      <c r="E5" s="2177">
        <f>C5+D5</f>
        <v>0</v>
      </c>
    </row>
    <row r="6" spans="1:5" ht="12.75">
      <c r="A6" s="2176" t="s">
        <v>8</v>
      </c>
      <c r="B6" s="2184" t="s">
        <v>2057</v>
      </c>
      <c r="C6" s="2178">
        <f>'Stara Vasa'!F148</f>
        <v>0</v>
      </c>
      <c r="D6">
        <f>0.25*C6</f>
        <v>0</v>
      </c>
      <c r="E6" s="2178">
        <f>C6+D6</f>
        <v>0</v>
      </c>
    </row>
    <row r="7" ht="13.5" thickBot="1"/>
    <row r="8" spans="2:5" ht="15.75" thickBot="1">
      <c r="B8" s="2179" t="s">
        <v>2054</v>
      </c>
      <c r="C8" s="2180">
        <f>SUM(C4:C6)</f>
        <v>0</v>
      </c>
      <c r="D8" s="2181">
        <f>SUM(D4:D6)</f>
        <v>0</v>
      </c>
      <c r="E8" s="2323">
        <f>SUM(E4:E6)</f>
        <v>0</v>
      </c>
    </row>
    <row r="12" ht="15">
      <c r="D12" s="218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4"/>
  </sheetPr>
  <dimension ref="A1:G45"/>
  <sheetViews>
    <sheetView view="pageBreakPreview" zoomScaleSheetLayoutView="100" workbookViewId="0" topLeftCell="A22">
      <selection activeCell="B16" sqref="B16"/>
    </sheetView>
  </sheetViews>
  <sheetFormatPr defaultColWidth="9.140625" defaultRowHeight="12.75"/>
  <cols>
    <col min="1" max="1" width="6.8515625" style="19" customWidth="1"/>
    <col min="2" max="2" width="45.00390625" style="19" customWidth="1"/>
    <col min="3" max="3" width="8.7109375" style="26" customWidth="1"/>
    <col min="4" max="4" width="8.421875" style="26" customWidth="1"/>
    <col min="5" max="5" width="13.7109375" style="23" customWidth="1"/>
    <col min="6" max="6" width="13.140625" style="722" customWidth="1"/>
    <col min="7" max="16384" width="9.140625" style="19" customWidth="1"/>
  </cols>
  <sheetData>
    <row r="1" spans="2:6" s="18" customFormat="1" ht="37.5" customHeight="1">
      <c r="B1" s="29"/>
      <c r="C1" s="30"/>
      <c r="D1" s="31"/>
      <c r="E1" s="32" t="s">
        <v>18</v>
      </c>
      <c r="F1" s="1697" t="s">
        <v>17</v>
      </c>
    </row>
    <row r="2" spans="2:6" s="18" customFormat="1" ht="13.5" customHeight="1">
      <c r="B2" s="29"/>
      <c r="C2" s="30"/>
      <c r="D2" s="31"/>
      <c r="E2" s="33"/>
      <c r="F2" s="1697"/>
    </row>
    <row r="3" spans="1:6" ht="25.5">
      <c r="A3" s="14" t="s">
        <v>0</v>
      </c>
      <c r="B3" s="1" t="s">
        <v>1</v>
      </c>
      <c r="C3" s="1" t="s">
        <v>2</v>
      </c>
      <c r="D3" s="12" t="s">
        <v>3</v>
      </c>
      <c r="E3" s="13" t="s">
        <v>4</v>
      </c>
      <c r="F3" s="1553" t="s">
        <v>5</v>
      </c>
    </row>
    <row r="4" spans="1:6" ht="12.75">
      <c r="A4" s="15"/>
      <c r="B4" s="16"/>
      <c r="C4" s="16"/>
      <c r="D4" s="17"/>
      <c r="E4" s="20"/>
      <c r="F4" s="1699"/>
    </row>
    <row r="5" spans="1:6" ht="12.75">
      <c r="A5" s="2"/>
      <c r="B5" s="36"/>
      <c r="C5" s="43"/>
      <c r="D5" s="44"/>
      <c r="E5" s="45"/>
      <c r="F5" s="1704"/>
    </row>
    <row r="6" spans="1:6" s="47" customFormat="1" ht="12.75">
      <c r="A6" s="46"/>
      <c r="B6" s="36"/>
      <c r="C6" s="43"/>
      <c r="D6" s="44"/>
      <c r="E6" s="45"/>
      <c r="F6" s="1704"/>
    </row>
    <row r="7" spans="1:6" ht="15.75">
      <c r="A7" s="10" t="s">
        <v>7</v>
      </c>
      <c r="B7" s="11" t="s">
        <v>22</v>
      </c>
      <c r="C7" s="9"/>
      <c r="D7" s="6"/>
      <c r="E7" s="50"/>
      <c r="F7" s="6"/>
    </row>
    <row r="8" spans="1:6" ht="15.75">
      <c r="A8" s="10"/>
      <c r="B8" s="11"/>
      <c r="C8" s="9"/>
      <c r="D8" s="6"/>
      <c r="E8" s="50"/>
      <c r="F8" s="6"/>
    </row>
    <row r="9" spans="1:6" s="2224" customFormat="1" ht="15">
      <c r="A9" s="2220" t="s">
        <v>6</v>
      </c>
      <c r="B9" s="2221" t="s">
        <v>1565</v>
      </c>
      <c r="C9" s="2220"/>
      <c r="D9" s="2222"/>
      <c r="E9" s="2222"/>
      <c r="F9" s="2223"/>
    </row>
    <row r="10" spans="1:6" s="2224" customFormat="1" ht="15">
      <c r="A10" s="2220"/>
      <c r="B10" s="2225" t="s">
        <v>1566</v>
      </c>
      <c r="C10" s="2220"/>
      <c r="D10" s="2222"/>
      <c r="E10" s="2222"/>
      <c r="F10" s="2223"/>
    </row>
    <row r="11" spans="1:6" s="2224" customFormat="1" ht="210">
      <c r="A11" s="2220"/>
      <c r="B11" s="2226" t="s">
        <v>1567</v>
      </c>
      <c r="C11" s="2220"/>
      <c r="D11" s="2222"/>
      <c r="E11" s="2222"/>
      <c r="F11" s="2223"/>
    </row>
    <row r="12" spans="1:6" s="2224" customFormat="1" ht="34.5" customHeight="1">
      <c r="A12" s="2227"/>
      <c r="B12" s="2228" t="s">
        <v>2060</v>
      </c>
      <c r="C12" s="2227"/>
      <c r="D12" s="2229"/>
      <c r="E12" s="2229"/>
      <c r="F12" s="2230"/>
    </row>
    <row r="13" spans="1:6" s="2224" customFormat="1" ht="15">
      <c r="A13" s="2231"/>
      <c r="B13" s="2232"/>
      <c r="C13" s="2231" t="s">
        <v>13</v>
      </c>
      <c r="D13" s="2233">
        <v>1</v>
      </c>
      <c r="E13" s="2233"/>
      <c r="F13" s="2233">
        <f>D13*E13</f>
        <v>0</v>
      </c>
    </row>
    <row r="14" spans="1:6" ht="15.75">
      <c r="A14" s="10"/>
      <c r="B14" s="11"/>
      <c r="C14" s="9"/>
      <c r="D14" s="6"/>
      <c r="E14" s="50"/>
      <c r="F14" s="6"/>
    </row>
    <row r="15" spans="1:6" ht="89.25">
      <c r="A15" s="2" t="s">
        <v>7</v>
      </c>
      <c r="B15" s="3" t="s">
        <v>23</v>
      </c>
      <c r="C15" s="51"/>
      <c r="D15" s="52"/>
      <c r="E15" s="50"/>
      <c r="F15" s="6"/>
    </row>
    <row r="16" spans="1:6" ht="12.75">
      <c r="A16" s="53"/>
      <c r="B16" s="3" t="s">
        <v>9</v>
      </c>
      <c r="C16" s="9" t="s">
        <v>13</v>
      </c>
      <c r="D16" s="6">
        <v>1</v>
      </c>
      <c r="E16" s="54"/>
      <c r="F16" s="6">
        <f>D16*E16</f>
        <v>0</v>
      </c>
    </row>
    <row r="17" spans="1:6" ht="34.5" customHeight="1">
      <c r="A17" s="55"/>
      <c r="B17" s="25"/>
      <c r="C17" s="56"/>
      <c r="D17" s="57"/>
      <c r="E17" s="54"/>
      <c r="F17" s="6"/>
    </row>
    <row r="18" spans="1:6" ht="12.75">
      <c r="A18" s="24"/>
      <c r="B18" s="25"/>
      <c r="C18" s="21"/>
      <c r="D18" s="22"/>
      <c r="E18" s="54"/>
      <c r="F18" s="6"/>
    </row>
    <row r="19" spans="1:6" ht="76.5">
      <c r="A19" s="2" t="s">
        <v>8</v>
      </c>
      <c r="B19" s="3" t="s">
        <v>24</v>
      </c>
      <c r="C19" s="9"/>
      <c r="D19" s="6"/>
      <c r="E19" s="54"/>
      <c r="F19" s="6"/>
    </row>
    <row r="20" spans="1:6" ht="12.75">
      <c r="A20" s="2"/>
      <c r="B20" s="3" t="s">
        <v>9</v>
      </c>
      <c r="C20" s="9" t="s">
        <v>13</v>
      </c>
      <c r="D20" s="6">
        <v>1</v>
      </c>
      <c r="E20" s="54"/>
      <c r="F20" s="6">
        <f>D20*E20</f>
        <v>0</v>
      </c>
    </row>
    <row r="21" spans="1:6" ht="12.75">
      <c r="A21" s="2"/>
      <c r="B21" s="3"/>
      <c r="C21" s="9"/>
      <c r="D21" s="6"/>
      <c r="E21" s="54"/>
      <c r="F21" s="6"/>
    </row>
    <row r="22" spans="1:6" ht="12.75">
      <c r="A22" s="24"/>
      <c r="B22" s="25"/>
      <c r="C22" s="21"/>
      <c r="D22" s="22"/>
      <c r="E22" s="54"/>
      <c r="F22" s="6"/>
    </row>
    <row r="23" spans="1:6" ht="63.75">
      <c r="A23" s="2" t="s">
        <v>10</v>
      </c>
      <c r="B23" s="3" t="s">
        <v>25</v>
      </c>
      <c r="C23" s="9"/>
      <c r="D23" s="6"/>
      <c r="E23" s="54"/>
      <c r="F23" s="6"/>
    </row>
    <row r="24" spans="1:6" ht="12.75">
      <c r="A24" s="2"/>
      <c r="B24" s="3" t="s">
        <v>9</v>
      </c>
      <c r="C24" s="9" t="s">
        <v>13</v>
      </c>
      <c r="D24" s="6">
        <v>1</v>
      </c>
      <c r="E24" s="54"/>
      <c r="F24" s="6">
        <f>D24*E24</f>
        <v>0</v>
      </c>
    </row>
    <row r="25" spans="1:6" ht="12.75">
      <c r="A25" s="2"/>
      <c r="B25" s="3"/>
      <c r="C25" s="9"/>
      <c r="D25" s="6"/>
      <c r="E25" s="54"/>
      <c r="F25" s="6"/>
    </row>
    <row r="26" spans="1:6" ht="63.75">
      <c r="A26" s="58" t="s">
        <v>29</v>
      </c>
      <c r="B26" s="59" t="s">
        <v>26</v>
      </c>
      <c r="C26" s="9"/>
      <c r="D26" s="60"/>
      <c r="E26" s="61"/>
      <c r="F26" s="6"/>
    </row>
    <row r="27" spans="1:6" ht="12.75">
      <c r="A27" s="58"/>
      <c r="B27" s="62"/>
      <c r="C27" s="9"/>
      <c r="D27" s="60"/>
      <c r="E27" s="61"/>
      <c r="F27" s="6"/>
    </row>
    <row r="28" spans="1:6" ht="12.75">
      <c r="A28" s="58"/>
      <c r="B28" s="63" t="s">
        <v>27</v>
      </c>
      <c r="C28" s="9" t="s">
        <v>28</v>
      </c>
      <c r="D28" s="64">
        <v>1</v>
      </c>
      <c r="E28" s="61"/>
      <c r="F28" s="6">
        <f>D28*E28</f>
        <v>0</v>
      </c>
    </row>
    <row r="29" spans="1:6" ht="12.75">
      <c r="A29" s="58"/>
      <c r="B29" s="62"/>
      <c r="C29" s="9"/>
      <c r="D29" s="60"/>
      <c r="E29" s="61"/>
      <c r="F29" s="6"/>
    </row>
    <row r="30" spans="1:6" ht="76.5">
      <c r="A30" s="58" t="s">
        <v>115</v>
      </c>
      <c r="B30" s="65" t="s">
        <v>30</v>
      </c>
      <c r="C30" s="9"/>
      <c r="D30" s="60"/>
      <c r="E30" s="61"/>
      <c r="F30" s="6"/>
    </row>
    <row r="31" spans="1:6" ht="12.75">
      <c r="A31" s="58"/>
      <c r="B31" s="62"/>
      <c r="C31" s="9"/>
      <c r="D31" s="60"/>
      <c r="E31" s="61"/>
      <c r="F31" s="6"/>
    </row>
    <row r="32" spans="1:6" ht="12.75">
      <c r="A32" s="58"/>
      <c r="B32" s="63" t="s">
        <v>27</v>
      </c>
      <c r="C32" s="9" t="s">
        <v>28</v>
      </c>
      <c r="D32" s="64">
        <v>1</v>
      </c>
      <c r="E32" s="61"/>
      <c r="F32" s="6">
        <f>D32*E32</f>
        <v>0</v>
      </c>
    </row>
    <row r="33" spans="1:6" ht="12.75">
      <c r="A33" s="2"/>
      <c r="B33" s="3"/>
      <c r="C33" s="9"/>
      <c r="D33" s="6"/>
      <c r="E33" s="54"/>
      <c r="F33" s="1705"/>
    </row>
    <row r="34" spans="1:6" s="42" customFormat="1" ht="24" customHeight="1">
      <c r="A34" s="66"/>
      <c r="B34" s="38" t="s">
        <v>31</v>
      </c>
      <c r="C34" s="39"/>
      <c r="D34" s="40"/>
      <c r="E34" s="67"/>
      <c r="F34" s="1703">
        <f>F13+F16+F20+F24+F32</f>
        <v>0</v>
      </c>
    </row>
    <row r="35" spans="3:6" ht="12.75">
      <c r="C35" s="19"/>
      <c r="D35" s="19"/>
      <c r="E35" s="50"/>
      <c r="F35" s="1705"/>
    </row>
    <row r="36" spans="3:6" ht="12.75">
      <c r="C36" s="19"/>
      <c r="D36" s="19"/>
      <c r="E36" s="50"/>
      <c r="F36" s="1705"/>
    </row>
    <row r="37" spans="1:6" s="47" customFormat="1" ht="12.75">
      <c r="A37" s="46"/>
      <c r="B37" s="36"/>
      <c r="C37" s="43"/>
      <c r="D37" s="44"/>
      <c r="E37" s="45"/>
      <c r="F37" s="1704"/>
    </row>
    <row r="38" spans="1:6" s="47" customFormat="1" ht="12.75">
      <c r="A38" s="46"/>
      <c r="B38" s="36"/>
      <c r="C38" s="43"/>
      <c r="D38" s="44"/>
      <c r="E38" s="45"/>
      <c r="F38" s="1704"/>
    </row>
    <row r="39" spans="1:6" s="47" customFormat="1" ht="12.75">
      <c r="A39" s="46"/>
      <c r="B39" s="36"/>
      <c r="C39" s="43"/>
      <c r="D39" s="44"/>
      <c r="E39" s="45"/>
      <c r="F39" s="1704"/>
    </row>
    <row r="40" spans="1:6" s="47" customFormat="1" ht="12.75">
      <c r="A40" s="46"/>
      <c r="B40" s="36"/>
      <c r="C40" s="43"/>
      <c r="D40" s="44"/>
      <c r="E40" s="45"/>
      <c r="F40" s="1704"/>
    </row>
    <row r="41" spans="1:6" s="47" customFormat="1" ht="12.75">
      <c r="A41" s="46"/>
      <c r="B41" s="36"/>
      <c r="C41" s="43"/>
      <c r="D41" s="44"/>
      <c r="E41" s="45"/>
      <c r="F41" s="1704"/>
    </row>
    <row r="42" spans="1:6" s="47" customFormat="1" ht="12.75">
      <c r="A42" s="46"/>
      <c r="B42" s="36"/>
      <c r="C42" s="43"/>
      <c r="D42" s="44"/>
      <c r="E42" s="45"/>
      <c r="F42" s="1704"/>
    </row>
    <row r="43" spans="1:6" s="47" customFormat="1" ht="12.75">
      <c r="A43" s="46"/>
      <c r="B43" s="36"/>
      <c r="C43" s="43"/>
      <c r="D43" s="44"/>
      <c r="E43" s="45"/>
      <c r="F43" s="1704"/>
    </row>
    <row r="44" spans="1:7" ht="12.75">
      <c r="A44" s="2"/>
      <c r="B44" s="36"/>
      <c r="C44" s="43"/>
      <c r="D44" s="44"/>
      <c r="E44" s="45"/>
      <c r="F44" s="1704"/>
      <c r="G44" s="47"/>
    </row>
    <row r="45" spans="3:7" ht="12.75">
      <c r="C45" s="48"/>
      <c r="D45" s="48"/>
      <c r="E45" s="49"/>
      <c r="F45" s="755"/>
      <c r="G45" s="47"/>
    </row>
  </sheetData>
  <sheetProtection/>
  <printOptions/>
  <pageMargins left="0.7480314960629921" right="0.1968503937007874" top="0.31496062992125984" bottom="0.984251968503937" header="0.5118110236220472" footer="0.5118110236220472"/>
  <pageSetup firstPageNumber="2" useFirstPageNumber="1" horizontalDpi="600" verticalDpi="600" orientation="portrait" paperSize="9" scale="99" r:id="rId2"/>
  <headerFooter alignWithMargins="0">
    <oddHeader xml:space="preserve">&amp;C
 </oddHeader>
    <oddFooter>&amp;L&amp;8REKONSTRUKCIJA - Vodoopskrbni sustav Grada Paga -
- Vodoopskrbni cjevovod VS "Pag" - VS "Babelina Draga"&amp;C&amp;8Revizija:
0&amp;R&amp;8List: &amp;P</oddFooter>
  </headerFooter>
  <drawing r:id="rId1"/>
</worksheet>
</file>

<file path=xl/worksheets/sheet3.xml><?xml version="1.0" encoding="utf-8"?>
<worksheet xmlns="http://schemas.openxmlformats.org/spreadsheetml/2006/main" xmlns:r="http://schemas.openxmlformats.org/officeDocument/2006/relationships">
  <sheetPr>
    <tabColor theme="4"/>
  </sheetPr>
  <dimension ref="A1:G551"/>
  <sheetViews>
    <sheetView tabSelected="1" view="pageBreakPreview" zoomScale="110" zoomScaleSheetLayoutView="110" workbookViewId="0" topLeftCell="A517">
      <selection activeCell="C333" sqref="C333"/>
    </sheetView>
  </sheetViews>
  <sheetFormatPr defaultColWidth="9.140625" defaultRowHeight="12.75"/>
  <cols>
    <col min="1" max="1" width="6.7109375" style="73" customWidth="1"/>
    <col min="2" max="2" width="44.7109375" style="69" customWidth="1"/>
    <col min="3" max="3" width="7.8515625" style="72" customWidth="1"/>
    <col min="4" max="4" width="9.28125" style="71" customWidth="1"/>
    <col min="5" max="5" width="14.140625" style="70" customWidth="1"/>
    <col min="6" max="6" width="14.7109375" style="1713" customWidth="1"/>
    <col min="7" max="16384" width="9.140625" style="68" customWidth="1"/>
  </cols>
  <sheetData>
    <row r="1" spans="1:6" s="150" customFormat="1" ht="36" customHeight="1">
      <c r="A1" s="2186"/>
      <c r="B1" s="2187"/>
      <c r="C1" s="301"/>
      <c r="D1" s="305"/>
      <c r="E1" s="304" t="s">
        <v>360</v>
      </c>
      <c r="F1" s="1706" t="s">
        <v>359</v>
      </c>
    </row>
    <row r="2" spans="1:6" s="150" customFormat="1" ht="12.75">
      <c r="A2" s="303"/>
      <c r="B2" s="302"/>
      <c r="C2" s="301"/>
      <c r="D2" s="300"/>
      <c r="E2" s="299"/>
      <c r="F2" s="1707"/>
    </row>
    <row r="3" spans="1:6" s="282" customFormat="1" ht="25.5">
      <c r="A3" s="298" t="s">
        <v>0</v>
      </c>
      <c r="B3" s="297" t="s">
        <v>1</v>
      </c>
      <c r="C3" s="296" t="s">
        <v>358</v>
      </c>
      <c r="D3" s="295" t="s">
        <v>3</v>
      </c>
      <c r="E3" s="294" t="s">
        <v>4</v>
      </c>
      <c r="F3" s="295" t="s">
        <v>5</v>
      </c>
    </row>
    <row r="4" spans="1:6" s="282" customFormat="1" ht="15.75">
      <c r="A4" s="290" t="s">
        <v>8</v>
      </c>
      <c r="B4" s="289" t="s">
        <v>361</v>
      </c>
      <c r="C4" s="293"/>
      <c r="D4" s="292"/>
      <c r="E4" s="291"/>
      <c r="F4" s="292"/>
    </row>
    <row r="5" spans="1:6" s="282" customFormat="1" ht="15.75">
      <c r="A5" s="290"/>
      <c r="B5" s="289"/>
      <c r="C5" s="293"/>
      <c r="D5" s="292"/>
      <c r="E5" s="291"/>
      <c r="F5" s="292"/>
    </row>
    <row r="7" spans="1:6" s="92" customFormat="1" ht="15.75">
      <c r="A7" s="290" t="s">
        <v>6</v>
      </c>
      <c r="B7" s="289" t="s">
        <v>357</v>
      </c>
      <c r="C7" s="96"/>
      <c r="D7" s="94"/>
      <c r="E7" s="288"/>
      <c r="F7" s="94"/>
    </row>
    <row r="8" spans="1:6" s="282" customFormat="1" ht="12.75">
      <c r="A8" s="287" t="s">
        <v>40</v>
      </c>
      <c r="B8" s="286" t="s">
        <v>356</v>
      </c>
      <c r="C8" s="285"/>
      <c r="D8" s="284"/>
      <c r="E8" s="283"/>
      <c r="F8" s="284"/>
    </row>
    <row r="9" spans="1:6" s="210" customFormat="1" ht="12.75">
      <c r="A9" s="79"/>
      <c r="B9" s="247"/>
      <c r="C9" s="214"/>
      <c r="D9" s="281"/>
      <c r="E9" s="90"/>
      <c r="F9" s="94"/>
    </row>
    <row r="10" spans="1:6" s="210" customFormat="1" ht="12.75">
      <c r="A10" s="79"/>
      <c r="B10" s="247"/>
      <c r="C10" s="214"/>
      <c r="D10" s="281"/>
      <c r="E10" s="90"/>
      <c r="F10" s="94"/>
    </row>
    <row r="11" spans="1:6" s="278" customFormat="1" ht="14.25" customHeight="1">
      <c r="A11" s="130" t="s">
        <v>355</v>
      </c>
      <c r="B11" s="280" t="s">
        <v>354</v>
      </c>
      <c r="C11" s="240"/>
      <c r="D11" s="279"/>
      <c r="E11" s="85"/>
      <c r="F11" s="128"/>
    </row>
    <row r="12" spans="1:6" s="273" customFormat="1" ht="14.25" customHeight="1">
      <c r="A12" s="125"/>
      <c r="B12" s="275"/>
      <c r="C12" s="232"/>
      <c r="D12" s="274"/>
      <c r="E12" s="230"/>
      <c r="F12" s="123"/>
    </row>
    <row r="13" spans="1:6" s="273" customFormat="1" ht="64.5" customHeight="1">
      <c r="A13" s="121" t="s">
        <v>6</v>
      </c>
      <c r="B13" s="277" t="s">
        <v>353</v>
      </c>
      <c r="C13" s="232"/>
      <c r="D13" s="274"/>
      <c r="E13" s="230"/>
      <c r="F13" s="123"/>
    </row>
    <row r="14" spans="1:6" s="273" customFormat="1" ht="16.5" customHeight="1">
      <c r="A14" s="121"/>
      <c r="B14" s="277"/>
      <c r="C14" s="232"/>
      <c r="D14" s="274"/>
      <c r="E14" s="230"/>
      <c r="F14" s="123"/>
    </row>
    <row r="15" spans="1:6" s="273" customFormat="1" ht="16.5" customHeight="1">
      <c r="A15" s="121"/>
      <c r="B15" s="277" t="s">
        <v>9</v>
      </c>
      <c r="C15" s="119" t="s">
        <v>28</v>
      </c>
      <c r="D15" s="276">
        <v>1</v>
      </c>
      <c r="E15" s="230"/>
      <c r="F15" s="123">
        <f>D15*E15</f>
        <v>0</v>
      </c>
    </row>
    <row r="16" spans="1:6" s="273" customFormat="1" ht="14.25" customHeight="1">
      <c r="A16" s="125"/>
      <c r="B16" s="275"/>
      <c r="C16" s="232"/>
      <c r="D16" s="274"/>
      <c r="E16" s="230"/>
      <c r="F16" s="123"/>
    </row>
    <row r="17" spans="1:6" s="270" customFormat="1" ht="54" customHeight="1">
      <c r="A17" s="215" t="s">
        <v>7</v>
      </c>
      <c r="B17" s="272" t="s">
        <v>352</v>
      </c>
      <c r="C17" s="195"/>
      <c r="D17" s="194"/>
      <c r="E17" s="271"/>
      <c r="F17" s="194"/>
    </row>
    <row r="18" spans="1:6" s="267" customFormat="1" ht="38.25">
      <c r="A18" s="215"/>
      <c r="B18" s="269" t="s">
        <v>351</v>
      </c>
      <c r="C18" s="119"/>
      <c r="D18" s="193"/>
      <c r="E18" s="211"/>
      <c r="F18" s="123"/>
    </row>
    <row r="19" spans="1:6" s="267" customFormat="1" ht="25.5">
      <c r="A19" s="215"/>
      <c r="B19" s="157" t="s">
        <v>350</v>
      </c>
      <c r="C19" s="119"/>
      <c r="D19" s="193"/>
      <c r="E19" s="211"/>
      <c r="F19" s="123"/>
    </row>
    <row r="20" spans="1:6" s="267" customFormat="1" ht="12.75">
      <c r="A20" s="215"/>
      <c r="B20" s="269" t="s">
        <v>349</v>
      </c>
      <c r="C20" s="119"/>
      <c r="D20" s="193"/>
      <c r="E20" s="211"/>
      <c r="F20" s="123"/>
    </row>
    <row r="21" spans="1:6" s="267" customFormat="1" ht="12.75">
      <c r="A21" s="215"/>
      <c r="B21" s="260" t="s">
        <v>348</v>
      </c>
      <c r="C21" s="195"/>
      <c r="D21" s="194"/>
      <c r="E21" s="268"/>
      <c r="F21" s="276"/>
    </row>
    <row r="22" spans="1:6" s="267" customFormat="1" ht="14.25">
      <c r="A22" s="215"/>
      <c r="B22" s="260" t="s">
        <v>347</v>
      </c>
      <c r="C22" s="195" t="s">
        <v>313</v>
      </c>
      <c r="D22" s="123">
        <v>120</v>
      </c>
      <c r="E22" s="193"/>
      <c r="F22" s="276">
        <f>D22*E22</f>
        <v>0</v>
      </c>
    </row>
    <row r="23" spans="1:6" s="262" customFormat="1" ht="12.75">
      <c r="A23" s="112"/>
      <c r="B23" s="261"/>
      <c r="C23" s="264"/>
      <c r="D23" s="231"/>
      <c r="E23" s="230"/>
      <c r="F23" s="276"/>
    </row>
    <row r="24" spans="1:6" s="262" customFormat="1" ht="38.25">
      <c r="A24" s="215" t="s">
        <v>8</v>
      </c>
      <c r="B24" s="260" t="s">
        <v>346</v>
      </c>
      <c r="C24" s="264"/>
      <c r="D24" s="263"/>
      <c r="E24" s="266"/>
      <c r="F24" s="276"/>
    </row>
    <row r="25" spans="1:6" s="262" customFormat="1" ht="12.75">
      <c r="A25" s="112"/>
      <c r="B25" s="261"/>
      <c r="C25" s="264"/>
      <c r="D25" s="263"/>
      <c r="E25" s="268"/>
      <c r="F25" s="276"/>
    </row>
    <row r="26" spans="1:6" s="262" customFormat="1" ht="14.25">
      <c r="A26" s="112"/>
      <c r="B26" s="260" t="s">
        <v>345</v>
      </c>
      <c r="C26" s="195" t="s">
        <v>313</v>
      </c>
      <c r="D26" s="194">
        <v>0.05</v>
      </c>
      <c r="E26" s="193"/>
      <c r="F26" s="276">
        <f>D26*E26</f>
        <v>0</v>
      </c>
    </row>
    <row r="27" spans="1:6" s="262" customFormat="1" ht="12.75">
      <c r="A27" s="112"/>
      <c r="B27" s="261"/>
      <c r="C27" s="264"/>
      <c r="D27" s="263"/>
      <c r="E27" s="266"/>
      <c r="F27" s="276"/>
    </row>
    <row r="28" spans="1:6" s="267" customFormat="1" ht="78">
      <c r="A28" s="215" t="s">
        <v>10</v>
      </c>
      <c r="B28" s="260" t="s">
        <v>344</v>
      </c>
      <c r="C28" s="195"/>
      <c r="D28" s="194"/>
      <c r="E28" s="193"/>
      <c r="F28" s="123"/>
    </row>
    <row r="29" spans="1:6" s="267" customFormat="1" ht="12.75">
      <c r="A29" s="215"/>
      <c r="B29" s="260"/>
      <c r="C29" s="195"/>
      <c r="D29" s="194"/>
      <c r="E29" s="193"/>
      <c r="F29" s="123"/>
    </row>
    <row r="30" spans="1:6" s="267" customFormat="1" ht="14.25">
      <c r="A30" s="215"/>
      <c r="B30" s="260" t="s">
        <v>343</v>
      </c>
      <c r="C30" s="195" t="s">
        <v>313</v>
      </c>
      <c r="D30" s="194">
        <v>75</v>
      </c>
      <c r="E30" s="193"/>
      <c r="F30" s="276">
        <f>D30*E30</f>
        <v>0</v>
      </c>
    </row>
    <row r="31" spans="1:6" s="267" customFormat="1" ht="12.75">
      <c r="A31" s="215"/>
      <c r="B31" s="260"/>
      <c r="C31" s="195"/>
      <c r="D31" s="194"/>
      <c r="E31" s="193"/>
      <c r="F31" s="276"/>
    </row>
    <row r="32" spans="1:6" s="262" customFormat="1" ht="51">
      <c r="A32" s="215" t="s">
        <v>29</v>
      </c>
      <c r="B32" s="260" t="s">
        <v>342</v>
      </c>
      <c r="C32" s="264"/>
      <c r="D32" s="263"/>
      <c r="E32" s="230"/>
      <c r="F32" s="123"/>
    </row>
    <row r="33" spans="1:6" s="262" customFormat="1" ht="12.75">
      <c r="A33" s="112"/>
      <c r="B33" s="261"/>
      <c r="C33" s="264"/>
      <c r="D33" s="263"/>
      <c r="E33" s="266"/>
      <c r="F33" s="276"/>
    </row>
    <row r="34" spans="1:6" s="262" customFormat="1" ht="27">
      <c r="A34" s="112"/>
      <c r="B34" s="260" t="s">
        <v>341</v>
      </c>
      <c r="C34" s="119" t="s">
        <v>313</v>
      </c>
      <c r="D34" s="123">
        <v>45</v>
      </c>
      <c r="E34" s="193"/>
      <c r="F34" s="123">
        <f>D34*E34</f>
        <v>0</v>
      </c>
    </row>
    <row r="35" spans="1:6" s="262" customFormat="1" ht="12.75">
      <c r="A35" s="112"/>
      <c r="B35" s="260"/>
      <c r="C35" s="119"/>
      <c r="D35" s="123"/>
      <c r="E35" s="193"/>
      <c r="F35" s="123"/>
    </row>
    <row r="36" spans="1:6" s="262" customFormat="1" ht="63.75">
      <c r="A36" s="215" t="s">
        <v>115</v>
      </c>
      <c r="B36" s="260" t="s">
        <v>340</v>
      </c>
      <c r="C36" s="119"/>
      <c r="D36" s="123"/>
      <c r="E36" s="193"/>
      <c r="F36" s="123"/>
    </row>
    <row r="37" spans="1:6" s="262" customFormat="1" ht="12.75">
      <c r="A37" s="112"/>
      <c r="B37" s="260"/>
      <c r="C37" s="119"/>
      <c r="D37" s="123"/>
      <c r="E37" s="193"/>
      <c r="F37" s="123"/>
    </row>
    <row r="38" spans="1:6" s="262" customFormat="1" ht="14.25">
      <c r="A38" s="112"/>
      <c r="B38" s="260" t="s">
        <v>339</v>
      </c>
      <c r="C38" s="119" t="s">
        <v>313</v>
      </c>
      <c r="D38" s="123">
        <v>4</v>
      </c>
      <c r="E38" s="193"/>
      <c r="F38" s="123">
        <f>D38*E38</f>
        <v>0</v>
      </c>
    </row>
    <row r="39" spans="1:6" s="262" customFormat="1" ht="12.75">
      <c r="A39" s="112"/>
      <c r="B39" s="260"/>
      <c r="C39" s="119"/>
      <c r="D39" s="123"/>
      <c r="E39" s="193"/>
      <c r="F39" s="123"/>
    </row>
    <row r="40" spans="1:6" s="262" customFormat="1" ht="25.5">
      <c r="A40" s="265" t="s">
        <v>105</v>
      </c>
      <c r="B40" s="260" t="s">
        <v>338</v>
      </c>
      <c r="C40" s="119"/>
      <c r="D40" s="123"/>
      <c r="E40" s="193"/>
      <c r="F40" s="123"/>
    </row>
    <row r="41" spans="1:6" s="262" customFormat="1" ht="12.75">
      <c r="A41" s="265"/>
      <c r="B41" s="260"/>
      <c r="C41" s="119"/>
      <c r="D41" s="123"/>
      <c r="E41" s="193"/>
      <c r="F41" s="123"/>
    </row>
    <row r="42" spans="1:6" s="262" customFormat="1" ht="14.25">
      <c r="A42" s="112"/>
      <c r="B42" s="260" t="s">
        <v>337</v>
      </c>
      <c r="C42" s="119" t="s">
        <v>270</v>
      </c>
      <c r="D42" s="123">
        <v>10</v>
      </c>
      <c r="E42" s="193"/>
      <c r="F42" s="123">
        <f>D42*E42</f>
        <v>0</v>
      </c>
    </row>
    <row r="43" spans="1:6" s="262" customFormat="1" ht="12.75">
      <c r="A43" s="112"/>
      <c r="B43" s="260"/>
      <c r="C43" s="119"/>
      <c r="D43" s="123"/>
      <c r="E43" s="193"/>
      <c r="F43" s="123"/>
    </row>
    <row r="44" spans="1:6" s="262" customFormat="1" ht="25.5">
      <c r="A44" s="215" t="s">
        <v>286</v>
      </c>
      <c r="B44" s="260" t="s">
        <v>336</v>
      </c>
      <c r="C44" s="119"/>
      <c r="D44" s="123"/>
      <c r="E44" s="193"/>
      <c r="F44" s="123"/>
    </row>
    <row r="45" spans="1:6" s="262" customFormat="1" ht="12.75">
      <c r="A45" s="112"/>
      <c r="B45" s="260"/>
      <c r="C45" s="119"/>
      <c r="D45" s="123"/>
      <c r="E45" s="193"/>
      <c r="F45" s="123"/>
    </row>
    <row r="46" spans="1:6" s="262" customFormat="1" ht="12.75">
      <c r="A46" s="112"/>
      <c r="B46" s="260" t="s">
        <v>9</v>
      </c>
      <c r="C46" s="119" t="s">
        <v>28</v>
      </c>
      <c r="D46" s="123">
        <v>1</v>
      </c>
      <c r="E46" s="193"/>
      <c r="F46" s="123">
        <f>D46*E46</f>
        <v>0</v>
      </c>
    </row>
    <row r="47" spans="1:6" s="262" customFormat="1" ht="12.75">
      <c r="A47" s="112"/>
      <c r="B47" s="260"/>
      <c r="C47" s="119"/>
      <c r="D47" s="123"/>
      <c r="E47" s="193"/>
      <c r="F47" s="123"/>
    </row>
    <row r="48" spans="1:6" s="262" customFormat="1" ht="25.5">
      <c r="A48" s="215" t="s">
        <v>282</v>
      </c>
      <c r="B48" s="260" t="s">
        <v>335</v>
      </c>
      <c r="C48" s="119"/>
      <c r="D48" s="123"/>
      <c r="E48" s="193"/>
      <c r="F48" s="123"/>
    </row>
    <row r="49" spans="1:6" s="262" customFormat="1" ht="12.75">
      <c r="A49" s="112"/>
      <c r="B49" s="260"/>
      <c r="C49" s="119"/>
      <c r="D49" s="123"/>
      <c r="E49" s="193"/>
      <c r="F49" s="123"/>
    </row>
    <row r="50" spans="1:6" s="262" customFormat="1" ht="14.25">
      <c r="A50" s="112"/>
      <c r="B50" s="260" t="s">
        <v>334</v>
      </c>
      <c r="C50" s="119" t="s">
        <v>270</v>
      </c>
      <c r="D50" s="123">
        <v>15</v>
      </c>
      <c r="E50" s="193"/>
      <c r="F50" s="123">
        <f>D50*E50</f>
        <v>0</v>
      </c>
    </row>
    <row r="51" spans="1:6" s="262" customFormat="1" ht="12.75">
      <c r="A51" s="112"/>
      <c r="B51" s="261"/>
      <c r="C51" s="264"/>
      <c r="D51" s="263"/>
      <c r="E51" s="230"/>
      <c r="F51" s="276"/>
    </row>
    <row r="52" spans="1:6" s="84" customFormat="1" ht="12.75">
      <c r="A52" s="89"/>
      <c r="B52" s="116" t="s">
        <v>333</v>
      </c>
      <c r="C52" s="115"/>
      <c r="D52" s="114"/>
      <c r="E52" s="113"/>
      <c r="F52" s="1708">
        <f>F15+F22+F26+F30+F34+F38+F42+F46+F50</f>
        <v>0</v>
      </c>
    </row>
    <row r="53" spans="1:6" s="74" customFormat="1" ht="12.75">
      <c r="A53" s="79"/>
      <c r="B53" s="199"/>
      <c r="C53" s="77"/>
      <c r="D53" s="76"/>
      <c r="E53" s="90"/>
      <c r="F53" s="1709"/>
    </row>
    <row r="54" spans="1:6" s="74" customFormat="1" ht="12.75">
      <c r="A54" s="79"/>
      <c r="B54" s="199"/>
      <c r="C54" s="77"/>
      <c r="D54" s="76"/>
      <c r="E54" s="90"/>
      <c r="F54" s="1709"/>
    </row>
    <row r="55" spans="1:6" s="84" customFormat="1" ht="12.75">
      <c r="A55" s="166" t="s">
        <v>332</v>
      </c>
      <c r="B55" s="192" t="s">
        <v>331</v>
      </c>
      <c r="C55" s="87"/>
      <c r="D55" s="239"/>
      <c r="E55" s="85"/>
      <c r="F55" s="1710"/>
    </row>
    <row r="56" spans="1:6" s="74" customFormat="1" ht="12.75">
      <c r="A56" s="248"/>
      <c r="B56" s="208"/>
      <c r="C56" s="77"/>
      <c r="D56" s="213"/>
      <c r="E56" s="90"/>
      <c r="F56" s="1709"/>
    </row>
    <row r="57" spans="1:6" s="74" customFormat="1" ht="102">
      <c r="A57" s="215" t="s">
        <v>6</v>
      </c>
      <c r="B57" s="78" t="s">
        <v>330</v>
      </c>
      <c r="C57" s="201"/>
      <c r="D57" s="76"/>
      <c r="E57" s="75"/>
      <c r="F57" s="1709"/>
    </row>
    <row r="58" spans="1:6" s="74" customFormat="1" ht="12.75">
      <c r="A58" s="112"/>
      <c r="B58" s="260"/>
      <c r="C58" s="201"/>
      <c r="D58" s="76"/>
      <c r="E58" s="75"/>
      <c r="F58" s="1709"/>
    </row>
    <row r="59" spans="1:6" s="74" customFormat="1" ht="14.25">
      <c r="A59" s="112"/>
      <c r="B59" s="260" t="s">
        <v>327</v>
      </c>
      <c r="C59" s="201" t="s">
        <v>294</v>
      </c>
      <c r="D59" s="200">
        <v>170</v>
      </c>
      <c r="E59" s="140"/>
      <c r="F59" s="1709">
        <f>D59*E59</f>
        <v>0</v>
      </c>
    </row>
    <row r="60" spans="1:6" s="74" customFormat="1" ht="12.75">
      <c r="A60" s="112"/>
      <c r="B60" s="261"/>
      <c r="C60" s="77"/>
      <c r="D60" s="200"/>
      <c r="E60" s="140"/>
      <c r="F60" s="1709"/>
    </row>
    <row r="61" spans="1:6" s="74" customFormat="1" ht="38.25">
      <c r="A61" s="215" t="s">
        <v>7</v>
      </c>
      <c r="B61" s="78" t="s">
        <v>329</v>
      </c>
      <c r="C61" s="201"/>
      <c r="D61" s="200"/>
      <c r="E61" s="140"/>
      <c r="F61" s="1709"/>
    </row>
    <row r="62" spans="1:6" s="74" customFormat="1" ht="12.75">
      <c r="A62" s="215"/>
      <c r="B62" s="260"/>
      <c r="C62" s="201"/>
      <c r="D62" s="200"/>
      <c r="E62" s="140"/>
      <c r="F62" s="1709"/>
    </row>
    <row r="63" spans="1:6" s="74" customFormat="1" ht="14.25">
      <c r="A63" s="215"/>
      <c r="B63" s="260" t="s">
        <v>327</v>
      </c>
      <c r="C63" s="201" t="s">
        <v>294</v>
      </c>
      <c r="D63" s="200">
        <v>22</v>
      </c>
      <c r="E63" s="140"/>
      <c r="F63" s="1709">
        <f>D63*E63</f>
        <v>0</v>
      </c>
    </row>
    <row r="64" spans="1:6" s="74" customFormat="1" ht="12.75">
      <c r="A64" s="215"/>
      <c r="B64" s="78"/>
      <c r="C64" s="201"/>
      <c r="D64" s="76"/>
      <c r="E64" s="140"/>
      <c r="F64" s="1709"/>
    </row>
    <row r="65" spans="1:6" s="74" customFormat="1" ht="38.25">
      <c r="A65" s="215" t="s">
        <v>8</v>
      </c>
      <c r="B65" s="78" t="s">
        <v>328</v>
      </c>
      <c r="C65" s="201"/>
      <c r="D65" s="76"/>
      <c r="E65" s="140"/>
      <c r="F65" s="1709"/>
    </row>
    <row r="66" spans="1:6" s="74" customFormat="1" ht="12.75">
      <c r="A66" s="97"/>
      <c r="B66" s="78"/>
      <c r="C66" s="201"/>
      <c r="D66" s="76"/>
      <c r="E66" s="140"/>
      <c r="F66" s="1709"/>
    </row>
    <row r="67" spans="1:6" s="74" customFormat="1" ht="14.25">
      <c r="A67" s="97"/>
      <c r="B67" s="78" t="s">
        <v>327</v>
      </c>
      <c r="C67" s="201" t="s">
        <v>294</v>
      </c>
      <c r="D67" s="200">
        <v>2</v>
      </c>
      <c r="E67" s="140"/>
      <c r="F67" s="1709">
        <f>D67*E67</f>
        <v>0</v>
      </c>
    </row>
    <row r="68" spans="1:6" s="74" customFormat="1" ht="12.75">
      <c r="A68" s="79"/>
      <c r="B68" s="199"/>
      <c r="C68" s="77"/>
      <c r="D68" s="76"/>
      <c r="E68" s="75"/>
      <c r="F68" s="1709"/>
    </row>
    <row r="69" spans="1:6" s="84" customFormat="1" ht="12.75">
      <c r="A69" s="259"/>
      <c r="B69" s="116" t="s">
        <v>326</v>
      </c>
      <c r="C69" s="258"/>
      <c r="D69" s="257"/>
      <c r="E69" s="256"/>
      <c r="F69" s="1708">
        <f>F59+F63+F67</f>
        <v>0</v>
      </c>
    </row>
    <row r="70" spans="1:6" s="107" customFormat="1" ht="12.75">
      <c r="A70" s="255"/>
      <c r="B70" s="111"/>
      <c r="C70" s="254"/>
      <c r="D70" s="253"/>
      <c r="E70" s="252"/>
      <c r="F70" s="1711"/>
    </row>
    <row r="71" spans="1:6" s="74" customFormat="1" ht="12.75">
      <c r="A71" s="79"/>
      <c r="B71" s="78"/>
      <c r="C71" s="77"/>
      <c r="D71" s="76"/>
      <c r="E71" s="75"/>
      <c r="F71" s="1709"/>
    </row>
    <row r="72" spans="1:6" s="74" customFormat="1" ht="12.75">
      <c r="A72" s="79"/>
      <c r="B72" s="78"/>
      <c r="C72" s="77"/>
      <c r="D72" s="76"/>
      <c r="E72" s="75"/>
      <c r="F72" s="1709"/>
    </row>
    <row r="73" spans="1:6" s="84" customFormat="1" ht="12.75">
      <c r="A73" s="166" t="s">
        <v>325</v>
      </c>
      <c r="B73" s="192" t="s">
        <v>324</v>
      </c>
      <c r="C73" s="87"/>
      <c r="D73" s="86"/>
      <c r="E73" s="251"/>
      <c r="F73" s="1710"/>
    </row>
    <row r="74" spans="1:6" s="74" customFormat="1" ht="12.75">
      <c r="A74" s="248"/>
      <c r="B74" s="132"/>
      <c r="C74" s="77"/>
      <c r="D74" s="76"/>
      <c r="E74" s="75"/>
      <c r="F74" s="1709"/>
    </row>
    <row r="75" spans="1:6" s="74" customFormat="1" ht="63.75">
      <c r="A75" s="215" t="s">
        <v>6</v>
      </c>
      <c r="B75" s="78" t="s">
        <v>323</v>
      </c>
      <c r="C75" s="201"/>
      <c r="D75" s="76"/>
      <c r="E75" s="75"/>
      <c r="F75" s="1709"/>
    </row>
    <row r="76" spans="1:6" s="74" customFormat="1" ht="12.75">
      <c r="A76" s="215"/>
      <c r="B76" s="78"/>
      <c r="C76" s="201"/>
      <c r="D76" s="76"/>
      <c r="E76" s="75"/>
      <c r="F76" s="1709"/>
    </row>
    <row r="77" spans="1:6" s="74" customFormat="1" ht="14.25">
      <c r="A77" s="215"/>
      <c r="B77" s="78" t="s">
        <v>316</v>
      </c>
      <c r="C77" s="201" t="s">
        <v>313</v>
      </c>
      <c r="D77" s="200">
        <v>3.1</v>
      </c>
      <c r="E77" s="140"/>
      <c r="F77" s="1709">
        <f>D77*E77</f>
        <v>0</v>
      </c>
    </row>
    <row r="78" spans="1:6" s="74" customFormat="1" ht="12.75">
      <c r="A78" s="112"/>
      <c r="B78" s="199"/>
      <c r="C78" s="77"/>
      <c r="D78" s="76"/>
      <c r="E78" s="75"/>
      <c r="F78" s="1709"/>
    </row>
    <row r="79" spans="1:6" s="74" customFormat="1" ht="51">
      <c r="A79" s="215" t="s">
        <v>7</v>
      </c>
      <c r="B79" s="78" t="s">
        <v>322</v>
      </c>
      <c r="C79" s="201"/>
      <c r="D79" s="200"/>
      <c r="E79" s="75"/>
      <c r="F79" s="1709"/>
    </row>
    <row r="80" spans="1:6" s="74" customFormat="1" ht="12.75">
      <c r="A80" s="215"/>
      <c r="B80" s="78"/>
      <c r="C80" s="201"/>
      <c r="D80" s="200"/>
      <c r="E80" s="75"/>
      <c r="F80" s="1709"/>
    </row>
    <row r="81" spans="1:6" s="74" customFormat="1" ht="14.25">
      <c r="A81" s="215"/>
      <c r="B81" s="78" t="s">
        <v>316</v>
      </c>
      <c r="C81" s="201" t="s">
        <v>313</v>
      </c>
      <c r="D81" s="200">
        <v>35</v>
      </c>
      <c r="E81" s="140"/>
      <c r="F81" s="1709">
        <f>D81*E81</f>
        <v>0</v>
      </c>
    </row>
    <row r="82" spans="1:6" s="74" customFormat="1" ht="12.75">
      <c r="A82" s="250"/>
      <c r="B82" s="249"/>
      <c r="C82" s="214"/>
      <c r="D82" s="94"/>
      <c r="E82" s="93"/>
      <c r="F82" s="94"/>
    </row>
    <row r="83" spans="1:6" s="74" customFormat="1" ht="51">
      <c r="A83" s="215" t="s">
        <v>8</v>
      </c>
      <c r="B83" s="78" t="s">
        <v>321</v>
      </c>
      <c r="C83" s="201"/>
      <c r="D83" s="200"/>
      <c r="E83" s="75"/>
      <c r="F83" s="1709"/>
    </row>
    <row r="84" spans="1:6" s="74" customFormat="1" ht="12.75">
      <c r="A84" s="215"/>
      <c r="B84" s="78"/>
      <c r="C84" s="201"/>
      <c r="D84" s="200"/>
      <c r="E84" s="75"/>
      <c r="F84" s="1709"/>
    </row>
    <row r="85" spans="1:6" s="74" customFormat="1" ht="14.25">
      <c r="A85" s="215"/>
      <c r="B85" s="78" t="s">
        <v>316</v>
      </c>
      <c r="C85" s="201" t="s">
        <v>313</v>
      </c>
      <c r="D85" s="200">
        <v>0.4</v>
      </c>
      <c r="E85" s="140"/>
      <c r="F85" s="1709">
        <f>D85*E85</f>
        <v>0</v>
      </c>
    </row>
    <row r="86" spans="1:6" s="74" customFormat="1" ht="12.75">
      <c r="A86" s="215"/>
      <c r="B86" s="78"/>
      <c r="C86" s="201"/>
      <c r="D86" s="200"/>
      <c r="E86" s="140"/>
      <c r="F86" s="1709"/>
    </row>
    <row r="87" spans="1:6" s="74" customFormat="1" ht="38.25">
      <c r="A87" s="215" t="s">
        <v>10</v>
      </c>
      <c r="B87" s="98" t="s">
        <v>320</v>
      </c>
      <c r="C87" s="201"/>
      <c r="D87" s="200"/>
      <c r="E87" s="140"/>
      <c r="F87" s="1709"/>
    </row>
    <row r="88" spans="1:6" s="74" customFormat="1" ht="12.75">
      <c r="A88" s="215"/>
      <c r="B88" s="69"/>
      <c r="C88" s="72"/>
      <c r="D88" s="71"/>
      <c r="E88" s="140"/>
      <c r="F88" s="1709"/>
    </row>
    <row r="89" spans="1:6" s="74" customFormat="1" ht="14.25">
      <c r="A89" s="215"/>
      <c r="B89" s="78" t="s">
        <v>319</v>
      </c>
      <c r="C89" s="201" t="s">
        <v>294</v>
      </c>
      <c r="D89" s="200">
        <v>21.5</v>
      </c>
      <c r="E89" s="140"/>
      <c r="F89" s="1709">
        <f>D89*E89</f>
        <v>0</v>
      </c>
    </row>
    <row r="90" spans="1:6" s="74" customFormat="1" ht="12.75">
      <c r="A90" s="215"/>
      <c r="B90" s="78"/>
      <c r="C90" s="201"/>
      <c r="D90" s="200"/>
      <c r="E90" s="140"/>
      <c r="F90" s="1709"/>
    </row>
    <row r="91" spans="1:6" s="74" customFormat="1" ht="63.75">
      <c r="A91" s="215" t="s">
        <v>29</v>
      </c>
      <c r="B91" s="78" t="s">
        <v>318</v>
      </c>
      <c r="C91" s="201"/>
      <c r="D91" s="200"/>
      <c r="E91" s="140"/>
      <c r="F91" s="1709"/>
    </row>
    <row r="92" spans="1:6" s="74" customFormat="1" ht="12.75">
      <c r="A92" s="215"/>
      <c r="B92" s="78"/>
      <c r="C92" s="201"/>
      <c r="D92" s="200"/>
      <c r="E92" s="140"/>
      <c r="F92" s="1709"/>
    </row>
    <row r="93" spans="1:6" s="74" customFormat="1" ht="14.25">
      <c r="A93" s="215"/>
      <c r="B93" s="78" t="s">
        <v>316</v>
      </c>
      <c r="C93" s="201" t="s">
        <v>313</v>
      </c>
      <c r="D93" s="200">
        <v>0.5</v>
      </c>
      <c r="E93" s="140"/>
      <c r="F93" s="1709">
        <f>D93*E93</f>
        <v>0</v>
      </c>
    </row>
    <row r="94" spans="1:6" s="74" customFormat="1" ht="12.75">
      <c r="A94" s="248"/>
      <c r="B94" s="132"/>
      <c r="C94" s="77"/>
      <c r="D94" s="76"/>
      <c r="E94" s="75"/>
      <c r="F94" s="1709"/>
    </row>
    <row r="95" spans="1:6" s="74" customFormat="1" ht="25.5">
      <c r="A95" s="215" t="s">
        <v>115</v>
      </c>
      <c r="B95" s="78" t="s">
        <v>317</v>
      </c>
      <c r="C95" s="201"/>
      <c r="D95" s="76"/>
      <c r="E95" s="75"/>
      <c r="F95" s="1709"/>
    </row>
    <row r="96" spans="1:6" s="74" customFormat="1" ht="12.75">
      <c r="A96" s="215"/>
      <c r="B96" s="78"/>
      <c r="C96" s="201"/>
      <c r="D96" s="76"/>
      <c r="E96" s="75"/>
      <c r="F96" s="1709"/>
    </row>
    <row r="97" spans="1:6" s="74" customFormat="1" ht="14.25">
      <c r="A97" s="215"/>
      <c r="B97" s="78" t="s">
        <v>316</v>
      </c>
      <c r="C97" s="201" t="s">
        <v>313</v>
      </c>
      <c r="D97" s="200">
        <v>0.8</v>
      </c>
      <c r="E97" s="140"/>
      <c r="F97" s="1709">
        <f>D97*E97</f>
        <v>0</v>
      </c>
    </row>
    <row r="98" spans="1:6" s="74" customFormat="1" ht="12.75">
      <c r="A98" s="215"/>
      <c r="B98" s="78"/>
      <c r="C98" s="201"/>
      <c r="D98" s="200"/>
      <c r="E98" s="140"/>
      <c r="F98" s="1709"/>
    </row>
    <row r="99" spans="1:6" s="74" customFormat="1" ht="38.25">
      <c r="A99" s="215" t="s">
        <v>105</v>
      </c>
      <c r="B99" s="78" t="s">
        <v>315</v>
      </c>
      <c r="C99" s="201"/>
      <c r="D99" s="200"/>
      <c r="E99" s="140"/>
      <c r="F99" s="1709"/>
    </row>
    <row r="100" spans="1:6" s="74" customFormat="1" ht="12.75">
      <c r="A100" s="215"/>
      <c r="B100" s="78"/>
      <c r="C100" s="201"/>
      <c r="D100" s="200"/>
      <c r="E100" s="140"/>
      <c r="F100" s="1709"/>
    </row>
    <row r="101" spans="1:6" s="74" customFormat="1" ht="14.25">
      <c r="A101" s="215"/>
      <c r="B101" s="78" t="s">
        <v>314</v>
      </c>
      <c r="C101" s="201" t="s">
        <v>313</v>
      </c>
      <c r="D101" s="200">
        <v>1.1</v>
      </c>
      <c r="E101" s="140"/>
      <c r="F101" s="1709">
        <f>D101*E101</f>
        <v>0</v>
      </c>
    </row>
    <row r="102" spans="1:6" s="74" customFormat="1" ht="12.75">
      <c r="A102" s="215"/>
      <c r="B102" s="78"/>
      <c r="C102" s="201"/>
      <c r="D102" s="200"/>
      <c r="E102" s="140"/>
      <c r="F102" s="1709"/>
    </row>
    <row r="103" spans="1:6" s="74" customFormat="1" ht="25.5">
      <c r="A103" s="215" t="s">
        <v>286</v>
      </c>
      <c r="B103" s="78" t="s">
        <v>312</v>
      </c>
      <c r="C103" s="201"/>
      <c r="D103" s="76"/>
      <c r="E103" s="75"/>
      <c r="F103" s="1709"/>
    </row>
    <row r="104" spans="1:6" s="74" customFormat="1" ht="25.5">
      <c r="A104" s="215"/>
      <c r="B104" s="78" t="s">
        <v>311</v>
      </c>
      <c r="C104" s="201"/>
      <c r="D104" s="76"/>
      <c r="E104" s="75"/>
      <c r="F104" s="1709"/>
    </row>
    <row r="105" spans="1:6" s="74" customFormat="1" ht="12.75">
      <c r="A105" s="215"/>
      <c r="B105" s="78"/>
      <c r="C105" s="201"/>
      <c r="D105" s="76"/>
      <c r="E105" s="75"/>
      <c r="F105" s="1709"/>
    </row>
    <row r="106" spans="1:6" s="74" customFormat="1" ht="18" customHeight="1">
      <c r="A106" s="97"/>
      <c r="B106" s="78" t="s">
        <v>310</v>
      </c>
      <c r="C106" s="96" t="s">
        <v>309</v>
      </c>
      <c r="D106" s="123">
        <v>4400</v>
      </c>
      <c r="E106" s="75"/>
      <c r="F106" s="1709">
        <f>D106*E106</f>
        <v>0</v>
      </c>
    </row>
    <row r="107" spans="1:6" s="74" customFormat="1" ht="12.75">
      <c r="A107" s="79"/>
      <c r="B107" s="247"/>
      <c r="C107" s="214"/>
      <c r="D107" s="213"/>
      <c r="E107" s="90"/>
      <c r="F107" s="1709"/>
    </row>
    <row r="108" spans="1:6" s="84" customFormat="1" ht="12.75">
      <c r="A108" s="89"/>
      <c r="B108" s="246" t="s">
        <v>308</v>
      </c>
      <c r="C108" s="245"/>
      <c r="D108" s="244"/>
      <c r="E108" s="243"/>
      <c r="F108" s="1708">
        <f>F77+F81+F85+F89+F93+F97+F101+F106</f>
        <v>0</v>
      </c>
    </row>
    <row r="109" spans="1:6" s="74" customFormat="1" ht="12.75">
      <c r="A109" s="79"/>
      <c r="B109" s="242"/>
      <c r="C109" s="214"/>
      <c r="D109" s="213"/>
      <c r="E109" s="90"/>
      <c r="F109" s="1709"/>
    </row>
    <row r="110" spans="1:6" s="74" customFormat="1" ht="12.75">
      <c r="A110" s="79"/>
      <c r="B110" s="242"/>
      <c r="C110" s="214"/>
      <c r="D110" s="213"/>
      <c r="E110" s="90"/>
      <c r="F110" s="1709"/>
    </row>
    <row r="111" spans="1:6" s="84" customFormat="1" ht="12.75">
      <c r="A111" s="166" t="s">
        <v>307</v>
      </c>
      <c r="B111" s="241" t="s">
        <v>306</v>
      </c>
      <c r="C111" s="240"/>
      <c r="D111" s="239"/>
      <c r="E111" s="85"/>
      <c r="F111" s="1710"/>
    </row>
    <row r="112" spans="1:6" s="107" customFormat="1" ht="12.75">
      <c r="A112" s="171"/>
      <c r="B112" s="183"/>
      <c r="C112" s="232"/>
      <c r="D112" s="231"/>
      <c r="E112" s="230"/>
      <c r="F112" s="276"/>
    </row>
    <row r="113" spans="1:6" s="74" customFormat="1" ht="12.75">
      <c r="A113" s="121" t="s">
        <v>6</v>
      </c>
      <c r="B113" s="229" t="s">
        <v>305</v>
      </c>
      <c r="C113" s="214"/>
      <c r="D113" s="200"/>
      <c r="E113" s="223"/>
      <c r="F113" s="1709"/>
    </row>
    <row r="114" spans="1:6" s="74" customFormat="1" ht="216.75">
      <c r="A114" s="121"/>
      <c r="B114" s="160" t="s">
        <v>304</v>
      </c>
      <c r="C114" s="227"/>
      <c r="D114" s="200"/>
      <c r="E114" s="223"/>
      <c r="F114" s="1709"/>
    </row>
    <row r="115" spans="1:6" s="74" customFormat="1" ht="12.75">
      <c r="A115" s="121"/>
      <c r="B115" s="160"/>
      <c r="C115" s="225"/>
      <c r="D115" s="200"/>
      <c r="E115" s="223"/>
      <c r="F115" s="1709"/>
    </row>
    <row r="116" spans="1:6" s="74" customFormat="1" ht="14.25">
      <c r="A116" s="121"/>
      <c r="B116" s="78" t="s">
        <v>295</v>
      </c>
      <c r="C116" s="201" t="s">
        <v>294</v>
      </c>
      <c r="D116" s="200">
        <v>72</v>
      </c>
      <c r="E116" s="223"/>
      <c r="F116" s="1709">
        <f>D116*E116</f>
        <v>0</v>
      </c>
    </row>
    <row r="117" spans="1:6" s="74" customFormat="1" ht="12.75">
      <c r="A117" s="121"/>
      <c r="B117" s="78"/>
      <c r="C117" s="201"/>
      <c r="D117" s="200"/>
      <c r="E117" s="223"/>
      <c r="F117" s="1709"/>
    </row>
    <row r="118" spans="1:6" s="74" customFormat="1" ht="15.75" customHeight="1">
      <c r="A118" s="203" t="s">
        <v>7</v>
      </c>
      <c r="B118" s="229" t="s">
        <v>303</v>
      </c>
      <c r="C118" s="214"/>
      <c r="D118" s="213"/>
      <c r="E118" s="90"/>
      <c r="F118" s="94"/>
    </row>
    <row r="119" spans="1:6" s="233" customFormat="1" ht="25.5">
      <c r="A119" s="238"/>
      <c r="B119" s="237" t="s">
        <v>302</v>
      </c>
      <c r="D119" s="226"/>
      <c r="E119" s="226"/>
      <c r="F119" s="1712"/>
    </row>
    <row r="120" spans="1:6" s="233" customFormat="1" ht="133.5">
      <c r="A120" s="236"/>
      <c r="B120" s="237" t="s">
        <v>301</v>
      </c>
      <c r="D120" s="226"/>
      <c r="E120" s="226"/>
      <c r="F120" s="1712"/>
    </row>
    <row r="121" spans="1:6" s="233" customFormat="1" ht="14.25">
      <c r="A121" s="236"/>
      <c r="B121" s="78" t="s">
        <v>295</v>
      </c>
      <c r="C121" s="201" t="s">
        <v>294</v>
      </c>
      <c r="D121" s="235">
        <v>45</v>
      </c>
      <c r="E121" s="234"/>
      <c r="F121" s="1709">
        <f>D121*E121</f>
        <v>0</v>
      </c>
    </row>
    <row r="122" spans="1:6" s="107" customFormat="1" ht="12.75">
      <c r="A122" s="171"/>
      <c r="B122" s="183"/>
      <c r="C122" s="232"/>
      <c r="D122" s="231"/>
      <c r="E122" s="230"/>
      <c r="F122" s="276"/>
    </row>
    <row r="123" spans="1:6" s="74" customFormat="1" ht="15.75" customHeight="1">
      <c r="A123" s="215" t="s">
        <v>8</v>
      </c>
      <c r="B123" s="229" t="s">
        <v>300</v>
      </c>
      <c r="C123" s="214"/>
      <c r="D123" s="213"/>
      <c r="E123" s="90"/>
      <c r="F123" s="94"/>
    </row>
    <row r="124" spans="1:6" s="226" customFormat="1" ht="70.5" customHeight="1">
      <c r="A124" s="228"/>
      <c r="B124" s="160" t="s">
        <v>299</v>
      </c>
      <c r="C124" s="227"/>
      <c r="F124" s="1712"/>
    </row>
    <row r="125" spans="1:6" s="74" customFormat="1" ht="42" customHeight="1">
      <c r="A125" s="121"/>
      <c r="B125" s="160" t="s">
        <v>298</v>
      </c>
      <c r="C125" s="225"/>
      <c r="D125" s="94"/>
      <c r="E125" s="224"/>
      <c r="F125" s="94"/>
    </row>
    <row r="126" spans="1:6" s="74" customFormat="1" ht="80.25" customHeight="1">
      <c r="A126" s="121"/>
      <c r="B126" s="78" t="s">
        <v>297</v>
      </c>
      <c r="C126" s="201" t="s">
        <v>294</v>
      </c>
      <c r="D126" s="200">
        <v>40</v>
      </c>
      <c r="E126" s="223"/>
      <c r="F126" s="1709">
        <f>D126*E126</f>
        <v>0</v>
      </c>
    </row>
    <row r="127" spans="1:6" s="74" customFormat="1" ht="12.75">
      <c r="A127" s="121"/>
      <c r="B127" s="78"/>
      <c r="C127" s="201"/>
      <c r="D127" s="200"/>
      <c r="E127" s="223"/>
      <c r="F127" s="1709"/>
    </row>
    <row r="128" spans="1:6" s="74" customFormat="1" ht="52.5">
      <c r="A128" s="121" t="s">
        <v>10</v>
      </c>
      <c r="B128" s="78" t="s">
        <v>296</v>
      </c>
      <c r="C128" s="201"/>
      <c r="D128" s="200"/>
      <c r="E128" s="223"/>
      <c r="F128" s="1709"/>
    </row>
    <row r="129" spans="1:6" s="74" customFormat="1" ht="12.75">
      <c r="A129" s="121"/>
      <c r="B129" s="78"/>
      <c r="C129" s="201"/>
      <c r="D129" s="200"/>
      <c r="E129" s="223"/>
      <c r="F129" s="1709"/>
    </row>
    <row r="130" spans="1:6" s="74" customFormat="1" ht="15.75" customHeight="1">
      <c r="A130" s="112"/>
      <c r="B130" s="78" t="s">
        <v>295</v>
      </c>
      <c r="C130" s="201" t="s">
        <v>294</v>
      </c>
      <c r="D130" s="200">
        <v>40</v>
      </c>
      <c r="E130" s="223"/>
      <c r="F130" s="1709">
        <f>D130*E130</f>
        <v>0</v>
      </c>
    </row>
    <row r="131" spans="1:6" s="74" customFormat="1" ht="15.75" customHeight="1">
      <c r="A131" s="112"/>
      <c r="B131" s="78"/>
      <c r="C131" s="201"/>
      <c r="D131" s="200"/>
      <c r="E131" s="223"/>
      <c r="F131" s="1709"/>
    </row>
    <row r="132" spans="1:6" s="74" customFormat="1" ht="38.25">
      <c r="A132" s="215" t="s">
        <v>29</v>
      </c>
      <c r="B132" s="78" t="s">
        <v>293</v>
      </c>
      <c r="C132" s="96"/>
      <c r="D132" s="94"/>
      <c r="E132" s="93"/>
      <c r="F132" s="94"/>
    </row>
    <row r="133" spans="1:6" s="74" customFormat="1" ht="12.75">
      <c r="A133" s="215"/>
      <c r="B133" s="78"/>
      <c r="C133" s="96"/>
      <c r="D133" s="94"/>
      <c r="E133" s="93"/>
      <c r="F133" s="94"/>
    </row>
    <row r="134" spans="1:6" s="74" customFormat="1" ht="14.25">
      <c r="A134" s="215"/>
      <c r="B134" s="78" t="s">
        <v>292</v>
      </c>
      <c r="C134" s="96" t="s">
        <v>270</v>
      </c>
      <c r="D134" s="94">
        <v>40</v>
      </c>
      <c r="E134" s="93"/>
      <c r="F134" s="94">
        <f>D134*E134</f>
        <v>0</v>
      </c>
    </row>
    <row r="135" spans="1:6" s="74" customFormat="1" ht="12.75">
      <c r="A135" s="215"/>
      <c r="B135" s="78"/>
      <c r="C135" s="96"/>
      <c r="D135" s="94"/>
      <c r="E135" s="93"/>
      <c r="F135" s="94"/>
    </row>
    <row r="136" spans="1:6" s="74" customFormat="1" ht="105">
      <c r="A136" s="215" t="s">
        <v>115</v>
      </c>
      <c r="B136" s="78" t="s">
        <v>291</v>
      </c>
      <c r="C136" s="96"/>
      <c r="D136" s="94"/>
      <c r="E136" s="93"/>
      <c r="F136" s="94"/>
    </row>
    <row r="137" spans="1:6" s="74" customFormat="1" ht="12.75">
      <c r="A137" s="97"/>
      <c r="B137" s="78"/>
      <c r="C137" s="96"/>
      <c r="D137" s="94"/>
      <c r="E137" s="93"/>
      <c r="F137" s="94"/>
    </row>
    <row r="138" spans="1:6" s="74" customFormat="1" ht="14.25">
      <c r="A138" s="97"/>
      <c r="B138" s="78" t="s">
        <v>290</v>
      </c>
      <c r="C138" s="96" t="s">
        <v>270</v>
      </c>
      <c r="D138" s="94">
        <v>22</v>
      </c>
      <c r="E138" s="93"/>
      <c r="F138" s="94">
        <f>D138*E138</f>
        <v>0</v>
      </c>
    </row>
    <row r="139" spans="1:6" s="74" customFormat="1" ht="13.5" customHeight="1">
      <c r="A139" s="79"/>
      <c r="B139" s="222"/>
      <c r="C139" s="214"/>
      <c r="D139" s="213"/>
      <c r="E139" s="90"/>
      <c r="F139" s="94"/>
    </row>
    <row r="140" spans="1:6" s="74" customFormat="1" ht="140.25">
      <c r="A140" s="121" t="s">
        <v>105</v>
      </c>
      <c r="B140" s="98" t="s">
        <v>289</v>
      </c>
      <c r="C140" s="221"/>
      <c r="D140" s="200"/>
      <c r="E140" s="220"/>
      <c r="F140" s="1713"/>
    </row>
    <row r="141" spans="1:6" s="74" customFormat="1" ht="12.75">
      <c r="A141" s="121"/>
      <c r="B141" s="78"/>
      <c r="C141" s="201"/>
      <c r="D141" s="200"/>
      <c r="E141" s="219"/>
      <c r="F141" s="1714"/>
    </row>
    <row r="142" spans="1:6" s="74" customFormat="1" ht="12.75">
      <c r="A142" s="112"/>
      <c r="B142" s="78" t="s">
        <v>288</v>
      </c>
      <c r="C142" s="201" t="s">
        <v>287</v>
      </c>
      <c r="D142" s="200">
        <v>22</v>
      </c>
      <c r="E142" s="93"/>
      <c r="F142" s="1709">
        <f>D142*E142</f>
        <v>0</v>
      </c>
    </row>
    <row r="143" spans="1:6" s="74" customFormat="1" ht="12.75">
      <c r="A143" s="112"/>
      <c r="B143" s="199"/>
      <c r="C143" s="77"/>
      <c r="D143" s="76"/>
      <c r="E143" s="90"/>
      <c r="F143" s="1709"/>
    </row>
    <row r="144" spans="1:6" s="216" customFormat="1" ht="56.25" customHeight="1">
      <c r="A144" s="215" t="s">
        <v>286</v>
      </c>
      <c r="B144" s="218" t="s">
        <v>285</v>
      </c>
      <c r="C144" s="201"/>
      <c r="D144" s="200"/>
      <c r="E144" s="217"/>
      <c r="F144" s="200"/>
    </row>
    <row r="145" spans="1:6" s="74" customFormat="1" ht="12.75">
      <c r="A145" s="215"/>
      <c r="B145" s="98"/>
      <c r="C145" s="96"/>
      <c r="D145" s="94"/>
      <c r="E145" s="75"/>
      <c r="F145" s="1709"/>
    </row>
    <row r="146" spans="1:6" s="74" customFormat="1" ht="12.75">
      <c r="A146" s="215"/>
      <c r="B146" s="98" t="s">
        <v>284</v>
      </c>
      <c r="C146" s="96" t="s">
        <v>283</v>
      </c>
      <c r="D146" s="94">
        <v>3</v>
      </c>
      <c r="E146" s="140"/>
      <c r="F146" s="1709">
        <f>D146*E146</f>
        <v>0</v>
      </c>
    </row>
    <row r="147" spans="1:6" s="74" customFormat="1" ht="12.75">
      <c r="A147" s="215"/>
      <c r="B147" s="98"/>
      <c r="C147" s="96"/>
      <c r="D147" s="94"/>
      <c r="E147" s="75"/>
      <c r="F147" s="1709"/>
    </row>
    <row r="148" spans="1:6" s="74" customFormat="1" ht="63.75">
      <c r="A148" s="215" t="s">
        <v>282</v>
      </c>
      <c r="B148" s="78" t="s">
        <v>281</v>
      </c>
      <c r="C148" s="214"/>
      <c r="D148" s="213"/>
      <c r="E148" s="90"/>
      <c r="F148" s="94"/>
    </row>
    <row r="149" spans="1:6" s="74" customFormat="1" ht="12.75">
      <c r="A149" s="112"/>
      <c r="B149" s="78" t="s">
        <v>280</v>
      </c>
      <c r="C149" s="214"/>
      <c r="D149" s="213"/>
      <c r="E149" s="90"/>
      <c r="F149" s="94"/>
    </row>
    <row r="150" spans="1:6" s="74" customFormat="1" ht="12.75">
      <c r="A150" s="112"/>
      <c r="B150" s="199"/>
      <c r="C150" s="214"/>
      <c r="D150" s="213"/>
      <c r="E150" s="90"/>
      <c r="F150" s="94"/>
    </row>
    <row r="151" spans="1:6" s="74" customFormat="1" ht="12.75">
      <c r="A151" s="112"/>
      <c r="B151" s="78" t="s">
        <v>264</v>
      </c>
      <c r="C151" s="96" t="s">
        <v>53</v>
      </c>
      <c r="D151" s="94">
        <v>1</v>
      </c>
      <c r="E151" s="93"/>
      <c r="F151" s="94">
        <f>D151*E151</f>
        <v>0</v>
      </c>
    </row>
    <row r="152" spans="1:6" s="74" customFormat="1" ht="12.75">
      <c r="A152" s="112"/>
      <c r="B152" s="78"/>
      <c r="C152" s="96"/>
      <c r="D152" s="94"/>
      <c r="E152" s="93"/>
      <c r="F152" s="94"/>
    </row>
    <row r="153" spans="1:6" s="74" customFormat="1" ht="25.5">
      <c r="A153" s="212" t="s">
        <v>279</v>
      </c>
      <c r="B153" s="202" t="s">
        <v>278</v>
      </c>
      <c r="C153" s="96"/>
      <c r="D153" s="94"/>
      <c r="E153" s="93"/>
      <c r="F153" s="94"/>
    </row>
    <row r="154" spans="1:6" s="74" customFormat="1" ht="12.75">
      <c r="A154" s="135"/>
      <c r="B154" s="69"/>
      <c r="C154" s="96"/>
      <c r="D154" s="94"/>
      <c r="E154" s="93"/>
      <c r="F154" s="94"/>
    </row>
    <row r="155" spans="1:6" s="74" customFormat="1" ht="14.25">
      <c r="A155" s="135"/>
      <c r="B155" s="210" t="s">
        <v>277</v>
      </c>
      <c r="C155" s="96" t="s">
        <v>270</v>
      </c>
      <c r="D155" s="94">
        <v>85</v>
      </c>
      <c r="E155" s="93"/>
      <c r="F155" s="94">
        <f>D155*E155</f>
        <v>0</v>
      </c>
    </row>
    <row r="156" spans="1:6" s="74" customFormat="1" ht="12.75">
      <c r="A156" s="135"/>
      <c r="B156" s="210"/>
      <c r="C156" s="96"/>
      <c r="D156" s="94"/>
      <c r="E156" s="93"/>
      <c r="F156" s="94"/>
    </row>
    <row r="157" spans="1:6" s="74" customFormat="1" ht="38.25">
      <c r="A157" s="203" t="s">
        <v>276</v>
      </c>
      <c r="B157" s="202" t="s">
        <v>275</v>
      </c>
      <c r="C157" s="96"/>
      <c r="D157" s="94"/>
      <c r="E157" s="93"/>
      <c r="F157" s="94"/>
    </row>
    <row r="158" spans="1:6" s="74" customFormat="1" ht="12.75">
      <c r="A158" s="73"/>
      <c r="B158" s="202"/>
      <c r="C158" s="96"/>
      <c r="D158" s="94"/>
      <c r="E158" s="93"/>
      <c r="F158" s="94"/>
    </row>
    <row r="159" spans="1:6" s="74" customFormat="1" ht="14.25">
      <c r="A159" s="73"/>
      <c r="B159" s="210" t="s">
        <v>274</v>
      </c>
      <c r="C159" s="96" t="s">
        <v>270</v>
      </c>
      <c r="D159" s="94">
        <v>47</v>
      </c>
      <c r="E159" s="93"/>
      <c r="F159" s="94">
        <f>D159*E159</f>
        <v>0</v>
      </c>
    </row>
    <row r="160" spans="1:6" s="74" customFormat="1" ht="12.75">
      <c r="A160" s="73"/>
      <c r="B160" s="210"/>
      <c r="C160" s="96"/>
      <c r="D160" s="94"/>
      <c r="E160" s="93"/>
      <c r="F160" s="94"/>
    </row>
    <row r="161" spans="1:6" s="107" customFormat="1" ht="51">
      <c r="A161" s="203" t="s">
        <v>273</v>
      </c>
      <c r="B161" s="138" t="s">
        <v>272</v>
      </c>
      <c r="C161" s="119"/>
      <c r="D161" s="123"/>
      <c r="E161" s="193"/>
      <c r="F161" s="123"/>
    </row>
    <row r="162" spans="1:6" s="74" customFormat="1" ht="12.75">
      <c r="A162" s="73"/>
      <c r="B162" s="210"/>
      <c r="C162" s="96"/>
      <c r="D162" s="94"/>
      <c r="E162" s="93"/>
      <c r="F162" s="94"/>
    </row>
    <row r="163" spans="1:6" s="74" customFormat="1" ht="14.25">
      <c r="A163" s="73"/>
      <c r="B163" s="210" t="s">
        <v>271</v>
      </c>
      <c r="C163" s="96" t="s">
        <v>270</v>
      </c>
      <c r="D163" s="94">
        <v>4.8</v>
      </c>
      <c r="E163" s="93"/>
      <c r="F163" s="94">
        <f>D163*E163</f>
        <v>0</v>
      </c>
    </row>
    <row r="164" spans="1:6" s="74" customFormat="1" ht="12.75">
      <c r="A164" s="79"/>
      <c r="B164" s="199"/>
      <c r="C164" s="77"/>
      <c r="D164" s="76"/>
      <c r="E164" s="90"/>
      <c r="F164" s="1709"/>
    </row>
    <row r="165" spans="1:7" s="84" customFormat="1" ht="12.75">
      <c r="A165" s="89"/>
      <c r="B165" s="116" t="s">
        <v>269</v>
      </c>
      <c r="C165" s="115"/>
      <c r="D165" s="114"/>
      <c r="E165" s="113"/>
      <c r="F165" s="1708">
        <f>F116+F126+F130+F134+F138+F142+F146+F151+F155+F159+F163</f>
        <v>0</v>
      </c>
      <c r="G165" s="209"/>
    </row>
    <row r="166" spans="1:7" s="74" customFormat="1" ht="12.75">
      <c r="A166" s="79"/>
      <c r="B166" s="83"/>
      <c r="C166" s="82"/>
      <c r="D166" s="81"/>
      <c r="E166" s="80"/>
      <c r="F166" s="1715"/>
      <c r="G166" s="204"/>
    </row>
    <row r="167" spans="1:7" s="74" customFormat="1" ht="12.75">
      <c r="A167" s="79"/>
      <c r="B167" s="208"/>
      <c r="C167" s="207"/>
      <c r="D167" s="206"/>
      <c r="E167" s="205"/>
      <c r="F167" s="1716"/>
      <c r="G167" s="204"/>
    </row>
    <row r="168" spans="1:6" s="84" customFormat="1" ht="12.75">
      <c r="A168" s="166" t="s">
        <v>268</v>
      </c>
      <c r="B168" s="192" t="s">
        <v>267</v>
      </c>
      <c r="C168" s="198"/>
      <c r="D168" s="197"/>
      <c r="E168" s="196"/>
      <c r="F168" s="1710"/>
    </row>
    <row r="169" spans="1:6" s="74" customFormat="1" ht="12.75">
      <c r="A169" s="79"/>
      <c r="B169" s="78"/>
      <c r="C169" s="201"/>
      <c r="D169" s="200"/>
      <c r="E169" s="93"/>
      <c r="F169" s="1709"/>
    </row>
    <row r="170" spans="1:6" s="74" customFormat="1" ht="120" customHeight="1">
      <c r="A170" s="203" t="s">
        <v>6</v>
      </c>
      <c r="B170" s="202" t="s">
        <v>266</v>
      </c>
      <c r="C170" s="201"/>
      <c r="D170" s="200"/>
      <c r="E170" s="93"/>
      <c r="F170" s="1709"/>
    </row>
    <row r="171" spans="1:6" s="74" customFormat="1" ht="12.75">
      <c r="A171" s="203"/>
      <c r="B171" s="202"/>
      <c r="C171" s="201"/>
      <c r="D171" s="200"/>
      <c r="E171" s="93"/>
      <c r="F171" s="1709"/>
    </row>
    <row r="172" spans="1:6" s="74" customFormat="1" ht="12.75">
      <c r="A172" s="203"/>
      <c r="B172" s="202" t="s">
        <v>9</v>
      </c>
      <c r="C172" s="201" t="s">
        <v>28</v>
      </c>
      <c r="D172" s="200">
        <v>1</v>
      </c>
      <c r="E172" s="93"/>
      <c r="F172" s="1709">
        <f>D172*E172</f>
        <v>0</v>
      </c>
    </row>
    <row r="173" spans="1:6" s="74" customFormat="1" ht="12.75">
      <c r="A173" s="203"/>
      <c r="B173" s="202"/>
      <c r="C173" s="201"/>
      <c r="D173" s="200"/>
      <c r="E173" s="93"/>
      <c r="F173" s="1709"/>
    </row>
    <row r="174" spans="1:6" s="74" customFormat="1" ht="51">
      <c r="A174" s="203" t="s">
        <v>7</v>
      </c>
      <c r="B174" s="202" t="s">
        <v>265</v>
      </c>
      <c r="C174" s="201"/>
      <c r="D174" s="200"/>
      <c r="E174" s="93"/>
      <c r="F174" s="1709"/>
    </row>
    <row r="175" spans="1:6" s="74" customFormat="1" ht="12.75">
      <c r="A175" s="79"/>
      <c r="B175" s="78"/>
      <c r="C175" s="201"/>
      <c r="D175" s="200"/>
      <c r="E175" s="93"/>
      <c r="F175" s="1709"/>
    </row>
    <row r="176" spans="1:6" s="74" customFormat="1" ht="12.75">
      <c r="A176" s="79"/>
      <c r="B176" s="78" t="s">
        <v>264</v>
      </c>
      <c r="C176" s="201" t="s">
        <v>53</v>
      </c>
      <c r="D176" s="200">
        <v>1</v>
      </c>
      <c r="E176" s="93"/>
      <c r="F176" s="1709">
        <f>D176*E176</f>
        <v>0</v>
      </c>
    </row>
    <row r="177" spans="1:6" s="74" customFormat="1" ht="12.75">
      <c r="A177" s="79"/>
      <c r="B177" s="199"/>
      <c r="C177" s="77"/>
      <c r="D177" s="76"/>
      <c r="E177" s="90"/>
      <c r="F177" s="1709"/>
    </row>
    <row r="178" spans="1:6" s="84" customFormat="1" ht="12.75">
      <c r="A178" s="89"/>
      <c r="B178" s="116" t="s">
        <v>263</v>
      </c>
      <c r="C178" s="115"/>
      <c r="D178" s="114"/>
      <c r="E178" s="113"/>
      <c r="F178" s="1708">
        <f>F172+F176</f>
        <v>0</v>
      </c>
    </row>
    <row r="179" spans="1:6" s="107" customFormat="1" ht="12.75">
      <c r="A179" s="112"/>
      <c r="B179" s="111"/>
      <c r="C179" s="110"/>
      <c r="D179" s="109"/>
      <c r="E179" s="108"/>
      <c r="F179" s="1711"/>
    </row>
    <row r="180" spans="1:6" s="107" customFormat="1" ht="12.75">
      <c r="A180" s="112"/>
      <c r="B180" s="111"/>
      <c r="C180" s="110"/>
      <c r="D180" s="109"/>
      <c r="E180" s="108"/>
      <c r="F180" s="1711"/>
    </row>
    <row r="181" spans="1:6" s="107" customFormat="1" ht="12.75">
      <c r="A181" s="112"/>
      <c r="B181" s="111"/>
      <c r="C181" s="110"/>
      <c r="D181" s="109"/>
      <c r="E181" s="108"/>
      <c r="F181" s="1711"/>
    </row>
    <row r="182" spans="1:6" s="84" customFormat="1" ht="12.75">
      <c r="A182" s="166" t="s">
        <v>47</v>
      </c>
      <c r="B182" s="192" t="s">
        <v>262</v>
      </c>
      <c r="C182" s="198"/>
      <c r="D182" s="197"/>
      <c r="E182" s="196"/>
      <c r="F182" s="1710"/>
    </row>
    <row r="183" spans="1:6" s="107" customFormat="1" ht="12.75">
      <c r="A183" s="171"/>
      <c r="B183" s="132"/>
      <c r="C183" s="195"/>
      <c r="D183" s="194"/>
      <c r="E183" s="193"/>
      <c r="F183" s="276"/>
    </row>
    <row r="184" spans="1:6" s="84" customFormat="1" ht="12.75">
      <c r="A184" s="166" t="s">
        <v>261</v>
      </c>
      <c r="B184" s="192" t="s">
        <v>260</v>
      </c>
      <c r="C184" s="191"/>
      <c r="D184" s="190"/>
      <c r="E184" s="189"/>
      <c r="F184" s="1717"/>
    </row>
    <row r="185" spans="1:6" s="107" customFormat="1" ht="12.75">
      <c r="A185" s="171"/>
      <c r="B185" s="132"/>
      <c r="C185" s="173"/>
      <c r="D185" s="172"/>
      <c r="E185" s="167"/>
      <c r="F185" s="1718"/>
    </row>
    <row r="186" spans="1:6" s="107" customFormat="1" ht="12.75">
      <c r="A186" s="171"/>
      <c r="B186" s="131" t="s">
        <v>259</v>
      </c>
      <c r="C186" s="173"/>
      <c r="D186" s="172"/>
      <c r="E186" s="167"/>
      <c r="F186" s="1718"/>
    </row>
    <row r="187" spans="1:6" s="107" customFormat="1" ht="12.75">
      <c r="A187" s="171"/>
      <c r="B187" s="132"/>
      <c r="C187" s="173"/>
      <c r="D187" s="172"/>
      <c r="E187" s="167"/>
      <c r="F187" s="1718"/>
    </row>
    <row r="188" spans="1:6" s="184" customFormat="1" ht="25.5">
      <c r="A188" s="104" t="s">
        <v>6</v>
      </c>
      <c r="B188" s="188" t="s">
        <v>258</v>
      </c>
      <c r="C188" s="187"/>
      <c r="D188" s="186"/>
      <c r="E188" s="185"/>
      <c r="F188" s="1719"/>
    </row>
    <row r="189" spans="1:6" s="107" customFormat="1" ht="12.75">
      <c r="A189" s="171"/>
      <c r="B189" s="132"/>
      <c r="C189" s="173"/>
      <c r="D189" s="172"/>
      <c r="E189" s="167"/>
      <c r="F189" s="1718"/>
    </row>
    <row r="190" spans="1:6" s="107" customFormat="1" ht="12.75">
      <c r="A190" s="171" t="s">
        <v>257</v>
      </c>
      <c r="B190" s="183" t="s">
        <v>256</v>
      </c>
      <c r="C190" s="173"/>
      <c r="D190" s="172"/>
      <c r="E190" s="167"/>
      <c r="F190" s="1718"/>
    </row>
    <row r="191" spans="1:6" s="107" customFormat="1" ht="12.75">
      <c r="A191" s="171"/>
      <c r="B191" s="145"/>
      <c r="C191" s="173"/>
      <c r="D191" s="172"/>
      <c r="E191" s="167"/>
      <c r="F191" s="1718"/>
    </row>
    <row r="192" spans="1:6" s="107" customFormat="1" ht="12.75">
      <c r="A192" s="171"/>
      <c r="B192" s="182" t="s">
        <v>255</v>
      </c>
      <c r="C192" s="173"/>
      <c r="D192" s="172"/>
      <c r="E192" s="167"/>
      <c r="F192" s="1718"/>
    </row>
    <row r="193" spans="1:6" s="107" customFormat="1" ht="12.75">
      <c r="A193" s="171"/>
      <c r="B193" s="176" t="s">
        <v>230</v>
      </c>
      <c r="C193" s="173"/>
      <c r="D193" s="172"/>
      <c r="E193" s="167"/>
      <c r="F193" s="1718"/>
    </row>
    <row r="194" spans="1:6" s="107" customFormat="1" ht="12.75">
      <c r="A194" s="171"/>
      <c r="B194" s="176"/>
      <c r="C194" s="173"/>
      <c r="D194" s="172"/>
      <c r="E194" s="167"/>
      <c r="F194" s="1718"/>
    </row>
    <row r="195" spans="1:6" s="107" customFormat="1" ht="12.75">
      <c r="A195" s="171"/>
      <c r="B195" s="170" t="s">
        <v>254</v>
      </c>
      <c r="C195" s="173"/>
      <c r="D195" s="172"/>
      <c r="E195" s="167"/>
      <c r="F195" s="1718"/>
    </row>
    <row r="196" spans="1:6" s="107" customFormat="1" ht="51">
      <c r="A196" s="171"/>
      <c r="B196" s="170" t="s">
        <v>253</v>
      </c>
      <c r="C196" s="173"/>
      <c r="D196" s="172"/>
      <c r="E196" s="167"/>
      <c r="F196" s="1718"/>
    </row>
    <row r="197" spans="1:6" s="107" customFormat="1" ht="12.75">
      <c r="A197" s="171"/>
      <c r="B197" s="170"/>
      <c r="E197" s="167"/>
      <c r="F197" s="1718"/>
    </row>
    <row r="198" spans="1:6" s="107" customFormat="1" ht="12.75">
      <c r="A198" s="171"/>
      <c r="B198" s="170" t="s">
        <v>227</v>
      </c>
      <c r="C198" s="169" t="s">
        <v>28</v>
      </c>
      <c r="D198" s="168">
        <v>3</v>
      </c>
      <c r="E198" s="167"/>
      <c r="F198" s="1718">
        <f>D198*E198</f>
        <v>0</v>
      </c>
    </row>
    <row r="199" spans="1:6" s="107" customFormat="1" ht="12.75">
      <c r="A199" s="171"/>
      <c r="B199" s="132"/>
      <c r="C199" s="173"/>
      <c r="D199" s="172"/>
      <c r="E199" s="167"/>
      <c r="F199" s="1718"/>
    </row>
    <row r="200" spans="1:6" s="107" customFormat="1" ht="12.75">
      <c r="A200" s="171" t="s">
        <v>252</v>
      </c>
      <c r="B200" s="181" t="s">
        <v>251</v>
      </c>
      <c r="C200" s="173"/>
      <c r="D200" s="172"/>
      <c r="E200" s="167"/>
      <c r="F200" s="1718"/>
    </row>
    <row r="201" spans="1:6" s="107" customFormat="1" ht="12.75">
      <c r="A201" s="171"/>
      <c r="B201" s="145"/>
      <c r="C201" s="173"/>
      <c r="D201" s="172"/>
      <c r="E201" s="167"/>
      <c r="F201" s="1718"/>
    </row>
    <row r="202" spans="1:6" s="107" customFormat="1" ht="12.75">
      <c r="A202" s="171"/>
      <c r="B202" s="170" t="s">
        <v>250</v>
      </c>
      <c r="C202" s="173"/>
      <c r="D202" s="172"/>
      <c r="E202" s="167"/>
      <c r="F202" s="1718"/>
    </row>
    <row r="203" spans="1:6" s="107" customFormat="1" ht="12.75">
      <c r="A203" s="171"/>
      <c r="B203" s="170" t="s">
        <v>249</v>
      </c>
      <c r="C203" s="173"/>
      <c r="D203" s="172"/>
      <c r="E203" s="167"/>
      <c r="F203" s="1718"/>
    </row>
    <row r="204" spans="1:6" s="107" customFormat="1" ht="12.75">
      <c r="A204" s="171"/>
      <c r="B204" s="170" t="s">
        <v>248</v>
      </c>
      <c r="C204" s="173"/>
      <c r="D204" s="172"/>
      <c r="E204" s="167"/>
      <c r="F204" s="1718"/>
    </row>
    <row r="205" spans="1:6" s="107" customFormat="1" ht="12.75">
      <c r="A205" s="171"/>
      <c r="B205" s="170" t="s">
        <v>247</v>
      </c>
      <c r="C205" s="173"/>
      <c r="D205" s="172"/>
      <c r="E205" s="167"/>
      <c r="F205" s="1718"/>
    </row>
    <row r="206" spans="1:6" s="107" customFormat="1" ht="12.75">
      <c r="A206" s="171"/>
      <c r="B206" s="170" t="s">
        <v>246</v>
      </c>
      <c r="C206" s="173"/>
      <c r="D206" s="172"/>
      <c r="E206" s="167"/>
      <c r="F206" s="1718"/>
    </row>
    <row r="207" spans="1:6" s="107" customFormat="1" ht="12.75">
      <c r="A207" s="171"/>
      <c r="B207" s="170" t="s">
        <v>245</v>
      </c>
      <c r="C207" s="173"/>
      <c r="D207" s="172"/>
      <c r="E207" s="167"/>
      <c r="F207" s="1718"/>
    </row>
    <row r="208" spans="1:6" s="107" customFormat="1" ht="12.75">
      <c r="A208" s="171"/>
      <c r="B208" s="170" t="s">
        <v>244</v>
      </c>
      <c r="C208" s="173"/>
      <c r="D208" s="172"/>
      <c r="E208" s="167"/>
      <c r="F208" s="1718"/>
    </row>
    <row r="209" spans="1:6" s="107" customFormat="1" ht="12.75">
      <c r="A209" s="171"/>
      <c r="B209" s="170" t="s">
        <v>243</v>
      </c>
      <c r="C209" s="173"/>
      <c r="D209" s="172"/>
      <c r="E209" s="167"/>
      <c r="F209" s="1718"/>
    </row>
    <row r="210" spans="1:6" s="107" customFormat="1" ht="12.75">
      <c r="A210" s="171"/>
      <c r="B210" s="170" t="s">
        <v>242</v>
      </c>
      <c r="C210" s="173"/>
      <c r="D210" s="172"/>
      <c r="E210" s="167"/>
      <c r="F210" s="1718"/>
    </row>
    <row r="211" spans="1:6" s="107" customFormat="1" ht="12.75">
      <c r="A211" s="171"/>
      <c r="B211" s="170"/>
      <c r="C211" s="173"/>
      <c r="D211" s="172"/>
      <c r="E211" s="167"/>
      <c r="F211" s="1718"/>
    </row>
    <row r="212" spans="1:6" s="107" customFormat="1" ht="12.75">
      <c r="A212" s="171"/>
      <c r="B212" s="170" t="s">
        <v>227</v>
      </c>
      <c r="C212" s="169" t="s">
        <v>28</v>
      </c>
      <c r="D212" s="168">
        <v>3</v>
      </c>
      <c r="E212" s="167"/>
      <c r="F212" s="1718">
        <f>D212*E212</f>
        <v>0</v>
      </c>
    </row>
    <row r="213" spans="1:6" s="107" customFormat="1" ht="12.75">
      <c r="A213" s="171"/>
      <c r="B213" s="132"/>
      <c r="C213" s="173"/>
      <c r="D213" s="172"/>
      <c r="E213" s="167"/>
      <c r="F213" s="1718"/>
    </row>
    <row r="214" spans="1:6" s="107" customFormat="1" ht="13.5" customHeight="1">
      <c r="A214" s="171" t="s">
        <v>241</v>
      </c>
      <c r="B214" s="180" t="s">
        <v>240</v>
      </c>
      <c r="C214" s="173"/>
      <c r="D214" s="172"/>
      <c r="E214" s="167"/>
      <c r="F214" s="1718"/>
    </row>
    <row r="215" spans="1:6" s="107" customFormat="1" ht="12.75">
      <c r="A215" s="171"/>
      <c r="B215" s="179"/>
      <c r="C215" s="173"/>
      <c r="D215" s="172"/>
      <c r="E215" s="167"/>
      <c r="F215" s="1718"/>
    </row>
    <row r="216" spans="1:6" s="107" customFormat="1" ht="12.75">
      <c r="A216" s="171"/>
      <c r="B216" s="176" t="s">
        <v>230</v>
      </c>
      <c r="C216" s="173"/>
      <c r="D216" s="172"/>
      <c r="E216" s="167"/>
      <c r="F216" s="1718"/>
    </row>
    <row r="217" spans="1:6" s="107" customFormat="1" ht="12.75">
      <c r="A217" s="171"/>
      <c r="B217" s="170" t="s">
        <v>239</v>
      </c>
      <c r="C217" s="173"/>
      <c r="D217" s="172"/>
      <c r="E217" s="167"/>
      <c r="F217" s="1718"/>
    </row>
    <row r="218" spans="1:6" s="107" customFormat="1" ht="12.75">
      <c r="A218" s="171"/>
      <c r="B218" s="170"/>
      <c r="C218" s="173"/>
      <c r="D218" s="172"/>
      <c r="E218" s="167"/>
      <c r="F218" s="1718"/>
    </row>
    <row r="219" spans="1:6" s="107" customFormat="1" ht="12.75">
      <c r="A219" s="171"/>
      <c r="B219" s="170" t="s">
        <v>227</v>
      </c>
      <c r="C219" s="169" t="s">
        <v>28</v>
      </c>
      <c r="D219" s="168">
        <v>3</v>
      </c>
      <c r="E219" s="167"/>
      <c r="F219" s="1718">
        <f>D219*E219</f>
        <v>0</v>
      </c>
    </row>
    <row r="220" spans="1:6" s="107" customFormat="1" ht="12.75">
      <c r="A220" s="171"/>
      <c r="B220" s="132"/>
      <c r="C220" s="173"/>
      <c r="D220" s="172"/>
      <c r="E220" s="167"/>
      <c r="F220" s="1718"/>
    </row>
    <row r="221" spans="1:6" s="107" customFormat="1" ht="25.5">
      <c r="A221" s="171" t="s">
        <v>238</v>
      </c>
      <c r="B221" s="178" t="s">
        <v>237</v>
      </c>
      <c r="C221" s="173"/>
      <c r="D221" s="172"/>
      <c r="E221" s="167"/>
      <c r="F221" s="1718"/>
    </row>
    <row r="222" spans="1:6" s="107" customFormat="1" ht="12.75">
      <c r="A222" s="171"/>
      <c r="B222" s="178"/>
      <c r="C222" s="173"/>
      <c r="D222" s="172"/>
      <c r="E222" s="167"/>
      <c r="F222" s="1718"/>
    </row>
    <row r="223" spans="1:6" s="107" customFormat="1" ht="38.25">
      <c r="A223" s="171"/>
      <c r="B223" s="176" t="s">
        <v>233</v>
      </c>
      <c r="C223" s="173"/>
      <c r="D223" s="172"/>
      <c r="E223" s="167"/>
      <c r="F223" s="1718"/>
    </row>
    <row r="224" spans="1:6" s="107" customFormat="1" ht="12.75">
      <c r="A224" s="171"/>
      <c r="B224" s="177"/>
      <c r="C224" s="173"/>
      <c r="D224" s="172"/>
      <c r="E224" s="167"/>
      <c r="F224" s="1718"/>
    </row>
    <row r="225" spans="1:6" s="107" customFormat="1" ht="25.5">
      <c r="A225" s="171"/>
      <c r="B225" s="146" t="s">
        <v>232</v>
      </c>
      <c r="C225" s="173"/>
      <c r="D225" s="172"/>
      <c r="E225" s="167"/>
      <c r="F225" s="1718"/>
    </row>
    <row r="226" spans="1:6" s="107" customFormat="1" ht="63.75">
      <c r="A226" s="171"/>
      <c r="B226" s="160" t="s">
        <v>236</v>
      </c>
      <c r="C226" s="173"/>
      <c r="D226" s="172"/>
      <c r="E226" s="167"/>
      <c r="F226" s="1718"/>
    </row>
    <row r="227" spans="1:6" s="107" customFormat="1" ht="12.75">
      <c r="A227" s="171"/>
      <c r="B227" s="176" t="s">
        <v>230</v>
      </c>
      <c r="C227" s="173"/>
      <c r="D227" s="172"/>
      <c r="E227" s="167"/>
      <c r="F227" s="1718"/>
    </row>
    <row r="228" spans="1:6" s="107" customFormat="1" ht="25.5">
      <c r="A228" s="171"/>
      <c r="B228" s="175" t="s">
        <v>229</v>
      </c>
      <c r="C228" s="173"/>
      <c r="D228" s="172"/>
      <c r="E228" s="167"/>
      <c r="F228" s="1718"/>
    </row>
    <row r="229" spans="1:6" s="107" customFormat="1" ht="76.5">
      <c r="A229" s="171"/>
      <c r="B229" s="174" t="s">
        <v>228</v>
      </c>
      <c r="C229" s="173"/>
      <c r="D229" s="172"/>
      <c r="E229" s="167"/>
      <c r="F229" s="1718"/>
    </row>
    <row r="230" spans="1:6" s="107" customFormat="1" ht="12.75">
      <c r="A230" s="171"/>
      <c r="B230" s="174"/>
      <c r="C230" s="173"/>
      <c r="D230" s="172"/>
      <c r="E230" s="167"/>
      <c r="F230" s="1718"/>
    </row>
    <row r="231" spans="1:6" s="107" customFormat="1" ht="12.75">
      <c r="A231" s="171"/>
      <c r="B231" s="170" t="s">
        <v>227</v>
      </c>
      <c r="C231" s="169" t="s">
        <v>28</v>
      </c>
      <c r="D231" s="168">
        <v>2</v>
      </c>
      <c r="E231" s="167"/>
      <c r="F231" s="1718">
        <f>D231*E231</f>
        <v>0</v>
      </c>
    </row>
    <row r="232" spans="1:6" s="107" customFormat="1" ht="12.75">
      <c r="A232" s="171"/>
      <c r="B232" s="170"/>
      <c r="C232" s="169"/>
      <c r="D232" s="168"/>
      <c r="E232" s="167"/>
      <c r="F232" s="1718"/>
    </row>
    <row r="233" spans="1:6" s="107" customFormat="1" ht="25.5">
      <c r="A233" s="171" t="s">
        <v>235</v>
      </c>
      <c r="B233" s="178" t="s">
        <v>234</v>
      </c>
      <c r="C233" s="173"/>
      <c r="D233" s="172"/>
      <c r="E233" s="167"/>
      <c r="F233" s="1718"/>
    </row>
    <row r="234" spans="1:6" s="107" customFormat="1" ht="12.75">
      <c r="A234" s="171"/>
      <c r="B234" s="178"/>
      <c r="C234" s="173"/>
      <c r="D234" s="172"/>
      <c r="E234" s="167"/>
      <c r="F234" s="1718"/>
    </row>
    <row r="235" spans="1:6" s="107" customFormat="1" ht="38.25">
      <c r="A235" s="171"/>
      <c r="B235" s="176" t="s">
        <v>233</v>
      </c>
      <c r="C235" s="173"/>
      <c r="D235" s="172"/>
      <c r="E235" s="167"/>
      <c r="F235" s="1718"/>
    </row>
    <row r="236" spans="1:6" s="107" customFormat="1" ht="12.75">
      <c r="A236" s="171"/>
      <c r="B236" s="177"/>
      <c r="C236" s="173"/>
      <c r="D236" s="172"/>
      <c r="E236" s="167"/>
      <c r="F236" s="1718"/>
    </row>
    <row r="237" spans="1:6" s="107" customFormat="1" ht="25.5">
      <c r="A237" s="171"/>
      <c r="B237" s="146" t="s">
        <v>232</v>
      </c>
      <c r="C237" s="173"/>
      <c r="D237" s="172"/>
      <c r="E237" s="167"/>
      <c r="F237" s="1718"/>
    </row>
    <row r="238" spans="1:6" s="107" customFormat="1" ht="63.75">
      <c r="A238" s="171"/>
      <c r="B238" s="160" t="s">
        <v>231</v>
      </c>
      <c r="C238" s="173"/>
      <c r="D238" s="172"/>
      <c r="E238" s="167"/>
      <c r="F238" s="1718"/>
    </row>
    <row r="239" spans="1:6" s="107" customFormat="1" ht="12.75">
      <c r="A239" s="171"/>
      <c r="B239" s="176" t="s">
        <v>230</v>
      </c>
      <c r="C239" s="173"/>
      <c r="D239" s="172"/>
      <c r="E239" s="167"/>
      <c r="F239" s="1718"/>
    </row>
    <row r="240" spans="1:6" s="107" customFormat="1" ht="25.5">
      <c r="A240" s="171"/>
      <c r="B240" s="175" t="s">
        <v>229</v>
      </c>
      <c r="C240" s="173"/>
      <c r="D240" s="172"/>
      <c r="E240" s="167"/>
      <c r="F240" s="1718"/>
    </row>
    <row r="241" spans="1:6" s="107" customFormat="1" ht="76.5">
      <c r="A241" s="171"/>
      <c r="B241" s="174" t="s">
        <v>228</v>
      </c>
      <c r="C241" s="173"/>
      <c r="D241" s="172"/>
      <c r="E241" s="167"/>
      <c r="F241" s="1718"/>
    </row>
    <row r="242" spans="1:6" s="107" customFormat="1" ht="12.75">
      <c r="A242" s="171"/>
      <c r="B242" s="174"/>
      <c r="C242" s="173"/>
      <c r="D242" s="172"/>
      <c r="E242" s="167"/>
      <c r="F242" s="1718"/>
    </row>
    <row r="243" spans="1:6" s="107" customFormat="1" ht="12.75">
      <c r="A243" s="171"/>
      <c r="B243" s="170" t="s">
        <v>227</v>
      </c>
      <c r="C243" s="169" t="s">
        <v>28</v>
      </c>
      <c r="D243" s="168">
        <v>1</v>
      </c>
      <c r="E243" s="167"/>
      <c r="F243" s="1718">
        <f>D243*E243</f>
        <v>0</v>
      </c>
    </row>
    <row r="244" spans="1:6" s="107" customFormat="1" ht="12.75">
      <c r="A244" s="171"/>
      <c r="B244" s="170"/>
      <c r="C244" s="169"/>
      <c r="D244" s="168"/>
      <c r="E244" s="167"/>
      <c r="F244" s="1718"/>
    </row>
    <row r="245" spans="1:6" s="84" customFormat="1" ht="12.75">
      <c r="A245" s="89"/>
      <c r="B245" s="116" t="s">
        <v>45</v>
      </c>
      <c r="C245" s="115"/>
      <c r="D245" s="114"/>
      <c r="E245" s="113"/>
      <c r="F245" s="1708">
        <f>F198+F212+F219+F231+F243</f>
        <v>0</v>
      </c>
    </row>
    <row r="246" spans="1:6" s="107" customFormat="1" ht="12.75">
      <c r="A246" s="112"/>
      <c r="B246" s="111"/>
      <c r="C246" s="110"/>
      <c r="D246" s="109"/>
      <c r="E246" s="108"/>
      <c r="F246" s="1711"/>
    </row>
    <row r="247" spans="1:6" s="139" customFormat="1" ht="12.75">
      <c r="A247" s="125"/>
      <c r="B247" s="126"/>
      <c r="C247" s="119"/>
      <c r="D247" s="123"/>
      <c r="E247" s="122"/>
      <c r="F247" s="1720"/>
    </row>
    <row r="248" spans="1:6" s="84" customFormat="1" ht="12.75">
      <c r="A248" s="166" t="s">
        <v>226</v>
      </c>
      <c r="B248" s="165" t="s">
        <v>225</v>
      </c>
      <c r="C248" s="164"/>
      <c r="D248" s="163"/>
      <c r="E248" s="162"/>
      <c r="F248" s="1721"/>
    </row>
    <row r="249" spans="1:6" s="139" customFormat="1" ht="12.75">
      <c r="A249" s="125"/>
      <c r="B249" s="126"/>
      <c r="C249" s="119"/>
      <c r="D249" s="123"/>
      <c r="E249" s="122"/>
      <c r="F249" s="1720"/>
    </row>
    <row r="250" spans="1:6" s="92" customFormat="1" ht="63.75">
      <c r="A250" s="106"/>
      <c r="B250" s="105" t="s">
        <v>224</v>
      </c>
      <c r="C250" s="96"/>
      <c r="D250" s="94"/>
      <c r="E250" s="140"/>
      <c r="F250" s="1709"/>
    </row>
    <row r="251" spans="1:6" s="92" customFormat="1" ht="12.75">
      <c r="A251" s="106"/>
      <c r="B251" s="105"/>
      <c r="C251" s="96"/>
      <c r="D251" s="94"/>
      <c r="E251" s="140"/>
      <c r="F251" s="1709"/>
    </row>
    <row r="252" spans="1:6" s="92" customFormat="1" ht="76.5">
      <c r="A252" s="106"/>
      <c r="B252" s="105" t="s">
        <v>223</v>
      </c>
      <c r="C252" s="96"/>
      <c r="D252" s="94"/>
      <c r="E252" s="140"/>
      <c r="F252" s="1709"/>
    </row>
    <row r="253" spans="1:6" s="92" customFormat="1" ht="12.75">
      <c r="A253" s="106"/>
      <c r="B253" s="91"/>
      <c r="C253" s="96"/>
      <c r="D253" s="94"/>
      <c r="E253" s="140"/>
      <c r="F253" s="1709"/>
    </row>
    <row r="254" spans="1:6" s="92" customFormat="1" ht="89.25">
      <c r="A254" s="106"/>
      <c r="B254" s="145" t="s">
        <v>222</v>
      </c>
      <c r="C254" s="96"/>
      <c r="D254" s="94"/>
      <c r="E254" s="140"/>
      <c r="F254" s="1709"/>
    </row>
    <row r="255" spans="1:6" s="92" customFormat="1" ht="12.75">
      <c r="A255" s="106"/>
      <c r="B255" s="145"/>
      <c r="C255" s="96"/>
      <c r="D255" s="94"/>
      <c r="E255" s="140"/>
      <c r="F255" s="1709"/>
    </row>
    <row r="256" spans="1:6" s="92" customFormat="1" ht="24.75" customHeight="1">
      <c r="A256" s="106"/>
      <c r="B256" s="145" t="s">
        <v>221</v>
      </c>
      <c r="C256" s="96"/>
      <c r="D256" s="94"/>
      <c r="E256" s="140"/>
      <c r="F256" s="1709"/>
    </row>
    <row r="257" spans="1:6" s="92" customFormat="1" ht="12.75">
      <c r="A257" s="106"/>
      <c r="B257" s="145"/>
      <c r="C257" s="96"/>
      <c r="D257" s="94"/>
      <c r="E257" s="140"/>
      <c r="F257" s="1709"/>
    </row>
    <row r="258" spans="1:6" s="148" customFormat="1" ht="12.75">
      <c r="A258" s="144" t="s">
        <v>6</v>
      </c>
      <c r="B258" s="103" t="s">
        <v>220</v>
      </c>
      <c r="C258" s="102"/>
      <c r="D258" s="100"/>
      <c r="E258" s="149"/>
      <c r="F258" s="1722"/>
    </row>
    <row r="259" spans="1:4" ht="12.75">
      <c r="A259" s="106"/>
      <c r="B259" s="91"/>
      <c r="C259" s="96"/>
      <c r="D259" s="94"/>
    </row>
    <row r="260" spans="1:4" ht="63.75">
      <c r="A260" s="106"/>
      <c r="B260" s="160" t="s">
        <v>219</v>
      </c>
      <c r="C260" s="96"/>
      <c r="D260" s="94"/>
    </row>
    <row r="261" spans="1:4" ht="12.75">
      <c r="A261" s="106"/>
      <c r="B261" s="161" t="s">
        <v>218</v>
      </c>
      <c r="C261" s="96"/>
      <c r="D261" s="94"/>
    </row>
    <row r="262" spans="1:4" ht="25.5">
      <c r="A262" s="106"/>
      <c r="B262" s="160" t="s">
        <v>217</v>
      </c>
      <c r="C262" s="96"/>
      <c r="D262" s="94"/>
    </row>
    <row r="263" spans="1:4" ht="12.75">
      <c r="A263" s="106"/>
      <c r="B263" s="160"/>
      <c r="C263" s="96"/>
      <c r="D263" s="94"/>
    </row>
    <row r="264" spans="1:4" ht="25.5">
      <c r="A264" s="106"/>
      <c r="B264" s="160" t="s">
        <v>171</v>
      </c>
      <c r="C264" s="96"/>
      <c r="D264" s="94"/>
    </row>
    <row r="265" spans="1:4" ht="12.75">
      <c r="A265" s="106"/>
      <c r="B265" s="160"/>
      <c r="C265" s="96"/>
      <c r="D265" s="94"/>
    </row>
    <row r="266" spans="1:4" ht="25.5">
      <c r="A266" s="106"/>
      <c r="B266" s="160" t="s">
        <v>170</v>
      </c>
      <c r="C266" s="96"/>
      <c r="D266" s="94"/>
    </row>
    <row r="267" spans="1:4" ht="12.75">
      <c r="A267" s="106"/>
      <c r="B267" s="160"/>
      <c r="C267" s="96"/>
      <c r="D267" s="94"/>
    </row>
    <row r="268" spans="1:4" ht="12.75">
      <c r="A268" s="106"/>
      <c r="B268" s="145" t="s">
        <v>169</v>
      </c>
      <c r="C268" s="96"/>
      <c r="D268" s="94"/>
    </row>
    <row r="269" spans="1:4" ht="12.75">
      <c r="A269" s="106"/>
      <c r="B269" s="155" t="s">
        <v>216</v>
      </c>
      <c r="C269" s="96"/>
      <c r="D269" s="94"/>
    </row>
    <row r="270" spans="1:4" ht="12.75">
      <c r="A270" s="106"/>
      <c r="B270" s="156" t="s">
        <v>215</v>
      </c>
      <c r="C270" s="96"/>
      <c r="D270" s="94"/>
    </row>
    <row r="271" spans="1:4" ht="12.75">
      <c r="A271" s="106"/>
      <c r="B271" s="155" t="s">
        <v>214</v>
      </c>
      <c r="C271" s="96"/>
      <c r="D271" s="94"/>
    </row>
    <row r="272" spans="1:4" ht="12.75">
      <c r="A272" s="106"/>
      <c r="B272" s="156" t="s">
        <v>213</v>
      </c>
      <c r="C272" s="96"/>
      <c r="D272" s="94"/>
    </row>
    <row r="273" spans="1:6" s="70" customFormat="1" ht="12.75">
      <c r="A273" s="106"/>
      <c r="B273" s="155" t="s">
        <v>212</v>
      </c>
      <c r="C273" s="96"/>
      <c r="D273" s="94"/>
      <c r="F273" s="1713"/>
    </row>
    <row r="274" spans="1:6" s="70" customFormat="1" ht="12.75">
      <c r="A274" s="106"/>
      <c r="B274" s="155" t="s">
        <v>211</v>
      </c>
      <c r="C274" s="96"/>
      <c r="D274" s="94"/>
      <c r="F274" s="1713"/>
    </row>
    <row r="275" spans="1:6" s="70" customFormat="1" ht="12.75">
      <c r="A275" s="106"/>
      <c r="B275" s="155" t="s">
        <v>210</v>
      </c>
      <c r="C275" s="96"/>
      <c r="D275" s="94"/>
      <c r="F275" s="1713"/>
    </row>
    <row r="276" spans="1:6" s="70" customFormat="1" ht="12.75">
      <c r="A276" s="106"/>
      <c r="B276" s="155" t="s">
        <v>209</v>
      </c>
      <c r="C276" s="96"/>
      <c r="D276" s="94"/>
      <c r="F276" s="1713"/>
    </row>
    <row r="277" spans="1:6" s="70" customFormat="1" ht="12.75">
      <c r="A277" s="106"/>
      <c r="B277" s="155" t="s">
        <v>208</v>
      </c>
      <c r="C277" s="96"/>
      <c r="D277" s="94"/>
      <c r="F277" s="1713"/>
    </row>
    <row r="278" spans="1:6" s="70" customFormat="1" ht="12.75">
      <c r="A278" s="106"/>
      <c r="B278" s="155" t="s">
        <v>207</v>
      </c>
      <c r="C278" s="96"/>
      <c r="D278" s="94"/>
      <c r="F278" s="1713"/>
    </row>
    <row r="279" spans="1:6" s="70" customFormat="1" ht="12.75">
      <c r="A279" s="106"/>
      <c r="B279" s="155"/>
      <c r="C279" s="96"/>
      <c r="D279" s="94"/>
      <c r="F279" s="1713"/>
    </row>
    <row r="280" spans="1:6" s="70" customFormat="1" ht="25.5">
      <c r="A280" s="106"/>
      <c r="B280" s="161" t="s">
        <v>206</v>
      </c>
      <c r="C280" s="96"/>
      <c r="D280" s="94"/>
      <c r="F280" s="1713"/>
    </row>
    <row r="281" spans="1:6" s="70" customFormat="1" ht="12.75">
      <c r="A281" s="106"/>
      <c r="B281" s="160" t="s">
        <v>156</v>
      </c>
      <c r="C281" s="96"/>
      <c r="D281" s="94"/>
      <c r="F281" s="1713"/>
    </row>
    <row r="282" spans="1:6" s="70" customFormat="1" ht="12.75">
      <c r="A282" s="106"/>
      <c r="B282" s="145"/>
      <c r="C282" s="96"/>
      <c r="D282" s="94"/>
      <c r="F282" s="1713"/>
    </row>
    <row r="283" spans="1:6" s="70" customFormat="1" ht="12.75">
      <c r="A283" s="106"/>
      <c r="B283" s="155" t="s">
        <v>155</v>
      </c>
      <c r="C283" s="96"/>
      <c r="D283" s="94"/>
      <c r="F283" s="1713"/>
    </row>
    <row r="284" spans="1:6" s="70" customFormat="1" ht="12.75">
      <c r="A284" s="106"/>
      <c r="B284" s="91"/>
      <c r="C284" s="96"/>
      <c r="D284" s="94"/>
      <c r="F284" s="1713"/>
    </row>
    <row r="285" spans="1:6" s="70" customFormat="1" ht="12.75">
      <c r="A285" s="106"/>
      <c r="B285" s="155" t="s">
        <v>154</v>
      </c>
      <c r="C285" s="96"/>
      <c r="D285" s="94"/>
      <c r="F285" s="1713"/>
    </row>
    <row r="286" spans="1:6" s="70" customFormat="1" ht="12.75">
      <c r="A286" s="106"/>
      <c r="B286" s="156" t="s">
        <v>153</v>
      </c>
      <c r="C286" s="96"/>
      <c r="D286" s="94"/>
      <c r="F286" s="1713"/>
    </row>
    <row r="287" spans="1:6" s="70" customFormat="1" ht="12.75">
      <c r="A287" s="106"/>
      <c r="B287" s="155"/>
      <c r="C287" s="96"/>
      <c r="D287" s="94"/>
      <c r="F287" s="1713"/>
    </row>
    <row r="288" spans="1:6" s="70" customFormat="1" ht="12.75">
      <c r="A288" s="106"/>
      <c r="B288" s="155" t="s">
        <v>152</v>
      </c>
      <c r="C288" s="96"/>
      <c r="D288" s="94"/>
      <c r="F288" s="1713"/>
    </row>
    <row r="289" spans="1:6" s="70" customFormat="1" ht="12.75">
      <c r="A289" s="106"/>
      <c r="B289" s="155"/>
      <c r="C289" s="96"/>
      <c r="D289" s="94"/>
      <c r="F289" s="1713"/>
    </row>
    <row r="290" spans="1:6" s="70" customFormat="1" ht="12.75">
      <c r="A290" s="106"/>
      <c r="B290" s="155" t="s">
        <v>151</v>
      </c>
      <c r="C290" s="96"/>
      <c r="D290" s="94"/>
      <c r="F290" s="1713"/>
    </row>
    <row r="291" spans="1:6" s="70" customFormat="1" ht="12.75">
      <c r="A291" s="106"/>
      <c r="B291" s="155"/>
      <c r="C291" s="96"/>
      <c r="D291" s="94"/>
      <c r="F291" s="1713"/>
    </row>
    <row r="292" spans="1:6" s="70" customFormat="1" ht="12.75">
      <c r="A292" s="106"/>
      <c r="B292" s="145" t="s">
        <v>205</v>
      </c>
      <c r="C292" s="96"/>
      <c r="D292" s="94"/>
      <c r="F292" s="1713"/>
    </row>
    <row r="293" spans="1:6" s="70" customFormat="1" ht="12.75">
      <c r="A293" s="106"/>
      <c r="B293" s="155" t="s">
        <v>204</v>
      </c>
      <c r="C293" s="96"/>
      <c r="D293" s="94"/>
      <c r="F293" s="1713"/>
    </row>
    <row r="294" spans="1:6" s="70" customFormat="1" ht="12.75">
      <c r="A294" s="106"/>
      <c r="B294" s="156" t="s">
        <v>203</v>
      </c>
      <c r="C294" s="96"/>
      <c r="D294" s="94"/>
      <c r="F294" s="1713"/>
    </row>
    <row r="295" spans="1:6" s="70" customFormat="1" ht="12.75">
      <c r="A295" s="106"/>
      <c r="B295" s="155" t="s">
        <v>202</v>
      </c>
      <c r="C295" s="96"/>
      <c r="D295" s="94"/>
      <c r="F295" s="1713"/>
    </row>
    <row r="296" spans="1:6" s="70" customFormat="1" ht="12.75">
      <c r="A296" s="106"/>
      <c r="B296" s="159"/>
      <c r="C296" s="96"/>
      <c r="D296" s="94"/>
      <c r="F296" s="1713"/>
    </row>
    <row r="297" spans="1:6" s="70" customFormat="1" ht="25.5">
      <c r="A297" s="106"/>
      <c r="B297" s="145" t="s">
        <v>149</v>
      </c>
      <c r="C297" s="96"/>
      <c r="D297" s="94"/>
      <c r="F297" s="1713"/>
    </row>
    <row r="298" spans="1:6" s="70" customFormat="1" ht="12.75">
      <c r="A298" s="106"/>
      <c r="B298" s="145" t="s">
        <v>201</v>
      </c>
      <c r="C298" s="96"/>
      <c r="D298" s="94"/>
      <c r="F298" s="1713"/>
    </row>
    <row r="299" spans="1:6" s="70" customFormat="1" ht="12.75">
      <c r="A299" s="106"/>
      <c r="B299" s="156" t="s">
        <v>200</v>
      </c>
      <c r="C299" s="96"/>
      <c r="D299" s="94"/>
      <c r="F299" s="1713"/>
    </row>
    <row r="300" spans="1:6" s="70" customFormat="1" ht="12.75">
      <c r="A300" s="106"/>
      <c r="B300" s="155" t="s">
        <v>199</v>
      </c>
      <c r="C300" s="96"/>
      <c r="D300" s="94"/>
      <c r="F300" s="1713"/>
    </row>
    <row r="301" spans="1:6" s="70" customFormat="1" ht="12.75">
      <c r="A301" s="106"/>
      <c r="B301" s="155" t="s">
        <v>198</v>
      </c>
      <c r="C301" s="96"/>
      <c r="D301" s="94"/>
      <c r="F301" s="1713"/>
    </row>
    <row r="302" spans="1:6" s="70" customFormat="1" ht="12.75">
      <c r="A302" s="106"/>
      <c r="B302" s="155" t="s">
        <v>197</v>
      </c>
      <c r="C302" s="96"/>
      <c r="D302" s="94"/>
      <c r="F302" s="1713"/>
    </row>
    <row r="303" spans="1:6" s="70" customFormat="1" ht="12.75">
      <c r="A303" s="106"/>
      <c r="B303" s="155" t="s">
        <v>196</v>
      </c>
      <c r="C303" s="96"/>
      <c r="D303" s="94"/>
      <c r="F303" s="1713"/>
    </row>
    <row r="304" spans="1:6" s="70" customFormat="1" ht="12.75">
      <c r="A304" s="106"/>
      <c r="B304" s="155" t="s">
        <v>195</v>
      </c>
      <c r="C304" s="96"/>
      <c r="D304" s="94"/>
      <c r="F304" s="1713"/>
    </row>
    <row r="305" spans="1:6" s="70" customFormat="1" ht="12.75">
      <c r="A305" s="106"/>
      <c r="B305" s="155" t="s">
        <v>142</v>
      </c>
      <c r="C305" s="96"/>
      <c r="D305" s="94"/>
      <c r="F305" s="1713"/>
    </row>
    <row r="306" spans="1:6" s="70" customFormat="1" ht="12.75">
      <c r="A306" s="106"/>
      <c r="B306" s="155" t="s">
        <v>141</v>
      </c>
      <c r="C306" s="96"/>
      <c r="D306" s="94"/>
      <c r="F306" s="1713"/>
    </row>
    <row r="307" spans="1:6" s="70" customFormat="1" ht="12.75">
      <c r="A307" s="106"/>
      <c r="B307" s="155" t="s">
        <v>140</v>
      </c>
      <c r="C307" s="96"/>
      <c r="D307" s="94"/>
      <c r="F307" s="1713"/>
    </row>
    <row r="308" spans="1:6" s="70" customFormat="1" ht="12.75">
      <c r="A308" s="106"/>
      <c r="B308" s="155" t="s">
        <v>139</v>
      </c>
      <c r="C308" s="96"/>
      <c r="D308" s="94"/>
      <c r="F308" s="1713"/>
    </row>
    <row r="309" spans="1:6" s="70" customFormat="1" ht="12.75">
      <c r="A309" s="106"/>
      <c r="B309" s="155" t="s">
        <v>138</v>
      </c>
      <c r="C309" s="96"/>
      <c r="D309" s="94"/>
      <c r="F309" s="1713"/>
    </row>
    <row r="310" spans="1:6" s="70" customFormat="1" ht="12.75">
      <c r="A310" s="106"/>
      <c r="B310" s="155" t="s">
        <v>194</v>
      </c>
      <c r="C310" s="96"/>
      <c r="D310" s="94"/>
      <c r="F310" s="1713"/>
    </row>
    <row r="311" spans="1:6" s="70" customFormat="1" ht="12.75">
      <c r="A311" s="106"/>
      <c r="B311" s="155" t="s">
        <v>193</v>
      </c>
      <c r="C311" s="96"/>
      <c r="D311" s="94"/>
      <c r="F311" s="1713"/>
    </row>
    <row r="312" spans="1:6" s="70" customFormat="1" ht="12.75">
      <c r="A312" s="106"/>
      <c r="B312" s="155" t="s">
        <v>192</v>
      </c>
      <c r="C312" s="96"/>
      <c r="D312" s="94"/>
      <c r="F312" s="1713"/>
    </row>
    <row r="313" spans="1:6" s="70" customFormat="1" ht="12.75">
      <c r="A313" s="106"/>
      <c r="B313" s="155" t="s">
        <v>191</v>
      </c>
      <c r="C313" s="96"/>
      <c r="D313" s="94"/>
      <c r="F313" s="1713"/>
    </row>
    <row r="314" spans="1:6" s="70" customFormat="1" ht="12.75">
      <c r="A314" s="106"/>
      <c r="B314" s="155" t="s">
        <v>190</v>
      </c>
      <c r="C314" s="96"/>
      <c r="D314" s="94"/>
      <c r="F314" s="1713"/>
    </row>
    <row r="315" spans="1:6" s="70" customFormat="1" ht="12.75">
      <c r="A315" s="106"/>
      <c r="B315" s="155" t="s">
        <v>189</v>
      </c>
      <c r="C315" s="96"/>
      <c r="D315" s="94"/>
      <c r="F315" s="1713"/>
    </row>
    <row r="316" spans="1:6" s="70" customFormat="1" ht="12.75">
      <c r="A316" s="106"/>
      <c r="B316" s="155"/>
      <c r="C316" s="96"/>
      <c r="D316" s="94"/>
      <c r="F316" s="1713"/>
    </row>
    <row r="317" spans="1:6" s="70" customFormat="1" ht="12.75">
      <c r="A317" s="106"/>
      <c r="B317" s="155" t="s">
        <v>188</v>
      </c>
      <c r="C317" s="96"/>
      <c r="D317" s="94"/>
      <c r="F317" s="1713"/>
    </row>
    <row r="318" spans="1:6" s="70" customFormat="1" ht="12.75">
      <c r="A318" s="106"/>
      <c r="B318" s="155" t="s">
        <v>187</v>
      </c>
      <c r="C318" s="96"/>
      <c r="D318" s="94"/>
      <c r="F318" s="1713"/>
    </row>
    <row r="319" spans="1:6" s="70" customFormat="1" ht="12.75">
      <c r="A319" s="106"/>
      <c r="B319" s="155" t="s">
        <v>186</v>
      </c>
      <c r="C319" s="96"/>
      <c r="D319" s="94"/>
      <c r="F319" s="1713"/>
    </row>
    <row r="320" spans="1:6" s="70" customFormat="1" ht="12.75">
      <c r="A320" s="106"/>
      <c r="B320" s="155" t="s">
        <v>185</v>
      </c>
      <c r="C320" s="96"/>
      <c r="D320" s="94"/>
      <c r="F320" s="1713"/>
    </row>
    <row r="321" spans="1:4" ht="12.75">
      <c r="A321" s="106"/>
      <c r="B321" s="155" t="s">
        <v>184</v>
      </c>
      <c r="C321" s="96"/>
      <c r="D321" s="94"/>
    </row>
    <row r="322" spans="1:4" ht="12.75">
      <c r="A322" s="106"/>
      <c r="B322" s="155" t="s">
        <v>183</v>
      </c>
      <c r="C322" s="96"/>
      <c r="D322" s="94"/>
    </row>
    <row r="323" spans="1:4" ht="12.75">
      <c r="A323" s="106"/>
      <c r="B323" s="155" t="s">
        <v>182</v>
      </c>
      <c r="C323" s="96"/>
      <c r="D323" s="94"/>
    </row>
    <row r="324" spans="1:4" ht="12.75">
      <c r="A324" s="106"/>
      <c r="B324" s="155" t="s">
        <v>181</v>
      </c>
      <c r="C324" s="96"/>
      <c r="D324" s="94"/>
    </row>
    <row r="325" spans="1:4" ht="12.75">
      <c r="A325" s="106"/>
      <c r="B325" s="155" t="s">
        <v>180</v>
      </c>
      <c r="C325" s="96"/>
      <c r="D325" s="94"/>
    </row>
    <row r="326" spans="1:4" ht="12.75">
      <c r="A326" s="106"/>
      <c r="B326" s="155" t="s">
        <v>179</v>
      </c>
      <c r="C326" s="96"/>
      <c r="D326" s="94"/>
    </row>
    <row r="327" spans="1:4" ht="12.75">
      <c r="A327" s="106"/>
      <c r="B327" s="155" t="s">
        <v>178</v>
      </c>
      <c r="C327" s="96"/>
      <c r="D327" s="94"/>
    </row>
    <row r="328" spans="1:4" ht="12.75">
      <c r="A328" s="106"/>
      <c r="B328" s="155" t="s">
        <v>177</v>
      </c>
      <c r="C328" s="96"/>
      <c r="D328" s="94"/>
    </row>
    <row r="329" spans="1:4" ht="12.75">
      <c r="A329" s="106"/>
      <c r="B329" s="146"/>
      <c r="C329" s="96"/>
      <c r="D329" s="94"/>
    </row>
    <row r="330" spans="1:4" ht="25.5">
      <c r="A330" s="106"/>
      <c r="B330" s="146" t="s">
        <v>176</v>
      </c>
      <c r="C330" s="96"/>
      <c r="D330" s="94"/>
    </row>
    <row r="331" spans="1:4" ht="12.75">
      <c r="A331" s="106"/>
      <c r="B331" s="146"/>
      <c r="C331" s="96"/>
      <c r="D331" s="94"/>
    </row>
    <row r="332" spans="1:4" ht="12.75">
      <c r="A332" s="106"/>
      <c r="B332" s="91"/>
      <c r="C332" s="96"/>
      <c r="D332" s="94"/>
    </row>
    <row r="333" spans="1:6" ht="12.75">
      <c r="A333" s="125" t="s">
        <v>40</v>
      </c>
      <c r="B333" s="141" t="s">
        <v>175</v>
      </c>
      <c r="C333" s="96" t="s">
        <v>53</v>
      </c>
      <c r="D333" s="94">
        <v>1</v>
      </c>
      <c r="F333" s="1713">
        <f>D333*E333</f>
        <v>0</v>
      </c>
    </row>
    <row r="334" spans="1:4" ht="12.75">
      <c r="A334" s="106"/>
      <c r="B334" s="141"/>
      <c r="C334" s="96"/>
      <c r="D334" s="94"/>
    </row>
    <row r="335" spans="1:4" ht="12.75">
      <c r="A335" s="106"/>
      <c r="B335" s="141"/>
      <c r="C335" s="96"/>
      <c r="D335" s="94"/>
    </row>
    <row r="336" spans="1:6" s="148" customFormat="1" ht="12.75">
      <c r="A336" s="144" t="s">
        <v>7</v>
      </c>
      <c r="B336" s="103" t="s">
        <v>174</v>
      </c>
      <c r="C336" s="102"/>
      <c r="D336" s="100"/>
      <c r="E336" s="149"/>
      <c r="F336" s="1722"/>
    </row>
    <row r="337" spans="1:6" s="70" customFormat="1" ht="12.75">
      <c r="A337" s="106"/>
      <c r="B337" s="141"/>
      <c r="C337" s="96"/>
      <c r="D337" s="94"/>
      <c r="F337" s="1713"/>
    </row>
    <row r="338" spans="1:6" s="70" customFormat="1" ht="56.25" customHeight="1">
      <c r="A338" s="106"/>
      <c r="B338" s="157" t="s">
        <v>173</v>
      </c>
      <c r="C338" s="96"/>
      <c r="D338" s="94"/>
      <c r="F338" s="1713"/>
    </row>
    <row r="339" spans="1:6" s="70" customFormat="1" ht="12.75">
      <c r="A339" s="106"/>
      <c r="B339" s="158"/>
      <c r="C339" s="96"/>
      <c r="D339" s="94"/>
      <c r="F339" s="1713"/>
    </row>
    <row r="340" spans="1:6" s="70" customFormat="1" ht="25.5">
      <c r="A340" s="106"/>
      <c r="B340" s="157" t="s">
        <v>172</v>
      </c>
      <c r="C340" s="96"/>
      <c r="D340" s="94"/>
      <c r="F340" s="1713"/>
    </row>
    <row r="341" spans="1:6" s="70" customFormat="1" ht="12.75">
      <c r="A341" s="106"/>
      <c r="B341" s="158"/>
      <c r="C341" s="96"/>
      <c r="D341" s="94"/>
      <c r="F341" s="1713"/>
    </row>
    <row r="342" spans="1:6" s="70" customFormat="1" ht="25.5">
      <c r="A342" s="106"/>
      <c r="B342" s="157" t="s">
        <v>171</v>
      </c>
      <c r="C342" s="96"/>
      <c r="D342" s="94"/>
      <c r="F342" s="1713"/>
    </row>
    <row r="343" spans="1:6" s="70" customFormat="1" ht="12.75">
      <c r="A343" s="106"/>
      <c r="B343" s="158"/>
      <c r="C343" s="96"/>
      <c r="D343" s="94"/>
      <c r="F343" s="1713"/>
    </row>
    <row r="344" spans="1:6" s="70" customFormat="1" ht="25.5">
      <c r="A344" s="106"/>
      <c r="B344" s="157" t="s">
        <v>170</v>
      </c>
      <c r="C344" s="96"/>
      <c r="D344" s="94"/>
      <c r="F344" s="1713"/>
    </row>
    <row r="345" spans="1:6" s="70" customFormat="1" ht="12.75">
      <c r="A345" s="106"/>
      <c r="B345" s="158"/>
      <c r="C345" s="96"/>
      <c r="D345" s="94"/>
      <c r="F345" s="1713"/>
    </row>
    <row r="346" spans="1:6" s="70" customFormat="1" ht="12.75">
      <c r="A346" s="106"/>
      <c r="B346" s="105" t="s">
        <v>169</v>
      </c>
      <c r="C346" s="96"/>
      <c r="D346" s="94"/>
      <c r="F346" s="1713"/>
    </row>
    <row r="347" spans="1:6" s="70" customFormat="1" ht="12.75">
      <c r="A347" s="106"/>
      <c r="B347" s="155" t="s">
        <v>168</v>
      </c>
      <c r="C347" s="96"/>
      <c r="D347" s="94"/>
      <c r="F347" s="1713"/>
    </row>
    <row r="348" spans="1:6" s="70" customFormat="1" ht="12.75">
      <c r="A348" s="106"/>
      <c r="B348" s="155" t="s">
        <v>167</v>
      </c>
      <c r="C348" s="96"/>
      <c r="D348" s="94"/>
      <c r="F348" s="1713"/>
    </row>
    <row r="349" spans="1:6" s="70" customFormat="1" ht="12.75">
      <c r="A349" s="106"/>
      <c r="B349" s="155" t="s">
        <v>166</v>
      </c>
      <c r="C349" s="96"/>
      <c r="D349" s="94"/>
      <c r="F349" s="1713"/>
    </row>
    <row r="350" spans="1:6" s="70" customFormat="1" ht="12.75">
      <c r="A350" s="106"/>
      <c r="B350" s="155" t="s">
        <v>165</v>
      </c>
      <c r="C350" s="96"/>
      <c r="D350" s="94"/>
      <c r="F350" s="1713"/>
    </row>
    <row r="351" spans="1:6" s="70" customFormat="1" ht="12.75">
      <c r="A351" s="106"/>
      <c r="B351" s="155" t="s">
        <v>164</v>
      </c>
      <c r="C351" s="96"/>
      <c r="D351" s="94"/>
      <c r="F351" s="1713"/>
    </row>
    <row r="352" spans="1:6" s="70" customFormat="1" ht="12.75">
      <c r="A352" s="106"/>
      <c r="B352" s="155" t="s">
        <v>163</v>
      </c>
      <c r="C352" s="96"/>
      <c r="D352" s="94"/>
      <c r="F352" s="1713"/>
    </row>
    <row r="353" spans="1:6" s="70" customFormat="1" ht="12.75">
      <c r="A353" s="106"/>
      <c r="B353" s="155" t="s">
        <v>162</v>
      </c>
      <c r="C353" s="96"/>
      <c r="D353" s="94"/>
      <c r="F353" s="1713"/>
    </row>
    <row r="354" spans="1:6" s="70" customFormat="1" ht="12.75">
      <c r="A354" s="106"/>
      <c r="B354" s="155" t="s">
        <v>161</v>
      </c>
      <c r="C354" s="96"/>
      <c r="D354" s="94"/>
      <c r="F354" s="1713"/>
    </row>
    <row r="355" spans="1:6" s="70" customFormat="1" ht="12.75">
      <c r="A355" s="106"/>
      <c r="B355" s="156" t="s">
        <v>160</v>
      </c>
      <c r="C355" s="96"/>
      <c r="D355" s="94"/>
      <c r="F355" s="1713"/>
    </row>
    <row r="356" spans="1:6" s="70" customFormat="1" ht="12.75">
      <c r="A356" s="106"/>
      <c r="B356" s="156" t="s">
        <v>159</v>
      </c>
      <c r="C356" s="96"/>
      <c r="D356" s="94"/>
      <c r="F356" s="1713"/>
    </row>
    <row r="357" spans="1:6" s="70" customFormat="1" ht="12.75">
      <c r="A357" s="106"/>
      <c r="B357" s="156" t="s">
        <v>158</v>
      </c>
      <c r="C357" s="96"/>
      <c r="D357" s="94"/>
      <c r="F357" s="1713"/>
    </row>
    <row r="358" spans="1:6" s="70" customFormat="1" ht="12.75">
      <c r="A358" s="106"/>
      <c r="B358" s="156" t="s">
        <v>157</v>
      </c>
      <c r="C358" s="96"/>
      <c r="D358" s="94"/>
      <c r="F358" s="1713"/>
    </row>
    <row r="359" spans="1:6" s="70" customFormat="1" ht="12.75">
      <c r="A359" s="106"/>
      <c r="B359" s="158"/>
      <c r="C359" s="96"/>
      <c r="D359" s="94"/>
      <c r="F359" s="1713"/>
    </row>
    <row r="360" spans="1:6" s="70" customFormat="1" ht="12.75">
      <c r="A360" s="106"/>
      <c r="B360" s="157" t="s">
        <v>156</v>
      </c>
      <c r="C360" s="96"/>
      <c r="D360" s="94"/>
      <c r="F360" s="1713"/>
    </row>
    <row r="361" spans="1:6" s="70" customFormat="1" ht="12.75">
      <c r="A361" s="106"/>
      <c r="B361" s="155"/>
      <c r="C361" s="96"/>
      <c r="D361" s="94"/>
      <c r="F361" s="1713"/>
    </row>
    <row r="362" spans="1:6" s="70" customFormat="1" ht="12.75">
      <c r="A362" s="106"/>
      <c r="B362" s="155" t="s">
        <v>155</v>
      </c>
      <c r="C362" s="96"/>
      <c r="D362" s="94"/>
      <c r="F362" s="1713"/>
    </row>
    <row r="363" spans="1:6" s="70" customFormat="1" ht="12.75">
      <c r="A363" s="106"/>
      <c r="B363" s="155" t="s">
        <v>154</v>
      </c>
      <c r="C363" s="96"/>
      <c r="D363" s="94"/>
      <c r="F363" s="1713"/>
    </row>
    <row r="364" spans="1:6" s="70" customFormat="1" ht="12.75">
      <c r="A364" s="106"/>
      <c r="B364" s="156" t="s">
        <v>153</v>
      </c>
      <c r="C364" s="96"/>
      <c r="D364" s="94"/>
      <c r="F364" s="1713"/>
    </row>
    <row r="365" spans="1:6" s="70" customFormat="1" ht="12.75">
      <c r="A365" s="106"/>
      <c r="B365" s="155"/>
      <c r="C365" s="96"/>
      <c r="D365" s="94"/>
      <c r="F365" s="1713"/>
    </row>
    <row r="366" spans="1:6" s="70" customFormat="1" ht="12.75">
      <c r="A366" s="106"/>
      <c r="B366" s="155" t="s">
        <v>152</v>
      </c>
      <c r="C366" s="96"/>
      <c r="D366" s="94"/>
      <c r="F366" s="1713"/>
    </row>
    <row r="367" spans="1:6" s="70" customFormat="1" ht="12.75">
      <c r="A367" s="106"/>
      <c r="B367" s="153" t="s">
        <v>151</v>
      </c>
      <c r="C367" s="96"/>
      <c r="D367" s="94"/>
      <c r="F367" s="1713"/>
    </row>
    <row r="368" spans="1:6" s="70" customFormat="1" ht="12.75">
      <c r="A368" s="106"/>
      <c r="B368" s="145" t="s">
        <v>150</v>
      </c>
      <c r="C368" s="96"/>
      <c r="D368" s="94"/>
      <c r="F368" s="1713"/>
    </row>
    <row r="369" spans="1:6" s="70" customFormat="1" ht="12.75">
      <c r="A369" s="106"/>
      <c r="B369" s="154"/>
      <c r="C369" s="96"/>
      <c r="D369" s="94"/>
      <c r="F369" s="1713"/>
    </row>
    <row r="370" spans="1:6" s="70" customFormat="1" ht="25.5">
      <c r="A370" s="106"/>
      <c r="B370" s="145" t="s">
        <v>149</v>
      </c>
      <c r="C370" s="96"/>
      <c r="D370" s="94"/>
      <c r="F370" s="1713"/>
    </row>
    <row r="371" spans="1:6" s="70" customFormat="1" ht="12.75">
      <c r="A371" s="106"/>
      <c r="B371" s="153" t="s">
        <v>148</v>
      </c>
      <c r="C371" s="96"/>
      <c r="D371" s="94"/>
      <c r="F371" s="1713"/>
    </row>
    <row r="372" spans="1:6" s="70" customFormat="1" ht="12.75">
      <c r="A372" s="106"/>
      <c r="B372" s="153" t="s">
        <v>147</v>
      </c>
      <c r="C372" s="96"/>
      <c r="D372" s="94"/>
      <c r="F372" s="1713"/>
    </row>
    <row r="373" spans="1:6" s="70" customFormat="1" ht="12.75">
      <c r="A373" s="106"/>
      <c r="B373" s="153" t="s">
        <v>146</v>
      </c>
      <c r="C373" s="96"/>
      <c r="D373" s="94"/>
      <c r="F373" s="1713"/>
    </row>
    <row r="374" spans="1:6" s="70" customFormat="1" ht="12.75">
      <c r="A374" s="106"/>
      <c r="B374" s="153" t="s">
        <v>145</v>
      </c>
      <c r="C374" s="96"/>
      <c r="D374" s="94"/>
      <c r="F374" s="1713"/>
    </row>
    <row r="375" spans="1:6" s="70" customFormat="1" ht="12.75">
      <c r="A375" s="106"/>
      <c r="B375" s="153" t="s">
        <v>144</v>
      </c>
      <c r="C375" s="96"/>
      <c r="D375" s="94"/>
      <c r="F375" s="1713"/>
    </row>
    <row r="376" spans="1:6" s="70" customFormat="1" ht="12.75">
      <c r="A376" s="106"/>
      <c r="B376" s="153" t="s">
        <v>143</v>
      </c>
      <c r="C376" s="96"/>
      <c r="D376" s="94"/>
      <c r="F376" s="1713"/>
    </row>
    <row r="377" spans="1:6" s="70" customFormat="1" ht="12.75">
      <c r="A377" s="106"/>
      <c r="B377" s="153" t="s">
        <v>142</v>
      </c>
      <c r="C377" s="96"/>
      <c r="D377" s="94"/>
      <c r="F377" s="1713"/>
    </row>
    <row r="378" spans="1:6" s="70" customFormat="1" ht="25.5">
      <c r="A378" s="106"/>
      <c r="B378" s="153" t="s">
        <v>141</v>
      </c>
      <c r="C378" s="96"/>
      <c r="D378" s="94"/>
      <c r="F378" s="1713"/>
    </row>
    <row r="379" spans="1:6" s="70" customFormat="1" ht="12.75">
      <c r="A379" s="106"/>
      <c r="B379" s="153" t="s">
        <v>140</v>
      </c>
      <c r="C379" s="96"/>
      <c r="D379" s="94"/>
      <c r="F379" s="1713"/>
    </row>
    <row r="380" spans="1:6" s="70" customFormat="1" ht="12.75">
      <c r="A380" s="106"/>
      <c r="B380" s="153" t="s">
        <v>139</v>
      </c>
      <c r="C380" s="96"/>
      <c r="D380" s="94"/>
      <c r="F380" s="1713"/>
    </row>
    <row r="381" spans="1:6" s="70" customFormat="1" ht="12.75">
      <c r="A381" s="106"/>
      <c r="B381" s="153" t="s">
        <v>138</v>
      </c>
      <c r="C381" s="96"/>
      <c r="D381" s="94"/>
      <c r="F381" s="1713"/>
    </row>
    <row r="382" spans="1:6" s="70" customFormat="1" ht="25.5">
      <c r="A382" s="106"/>
      <c r="B382" s="153" t="s">
        <v>137</v>
      </c>
      <c r="C382" s="96"/>
      <c r="D382" s="94"/>
      <c r="F382" s="1713"/>
    </row>
    <row r="383" spans="1:6" s="70" customFormat="1" ht="12.75">
      <c r="A383" s="106"/>
      <c r="B383" s="153" t="s">
        <v>136</v>
      </c>
      <c r="C383" s="96"/>
      <c r="D383" s="94"/>
      <c r="F383" s="1713"/>
    </row>
    <row r="384" spans="1:6" s="70" customFormat="1" ht="25.5">
      <c r="A384" s="106"/>
      <c r="B384" s="152" t="s">
        <v>135</v>
      </c>
      <c r="C384" s="96"/>
      <c r="D384" s="94"/>
      <c r="F384" s="1713"/>
    </row>
    <row r="385" spans="1:4" ht="12.75">
      <c r="A385" s="106"/>
      <c r="B385" s="152" t="s">
        <v>134</v>
      </c>
      <c r="C385" s="96"/>
      <c r="D385" s="94"/>
    </row>
    <row r="386" spans="1:4" ht="12.75">
      <c r="A386" s="106"/>
      <c r="B386" s="152"/>
      <c r="C386" s="96"/>
      <c r="D386" s="94"/>
    </row>
    <row r="387" spans="1:4" ht="12.75">
      <c r="A387" s="106"/>
      <c r="B387" s="152"/>
      <c r="C387" s="96"/>
      <c r="D387" s="94"/>
    </row>
    <row r="388" spans="1:6" ht="12.75">
      <c r="A388" s="125" t="s">
        <v>91</v>
      </c>
      <c r="B388" s="141" t="s">
        <v>133</v>
      </c>
      <c r="C388" s="96" t="s">
        <v>53</v>
      </c>
      <c r="D388" s="94">
        <v>1</v>
      </c>
      <c r="F388" s="1713">
        <f>D388*E388</f>
        <v>0</v>
      </c>
    </row>
    <row r="389" spans="1:6" s="148" customFormat="1" ht="27.75" customHeight="1">
      <c r="A389" s="144" t="s">
        <v>8</v>
      </c>
      <c r="B389" s="103" t="s">
        <v>132</v>
      </c>
      <c r="C389" s="102"/>
      <c r="D389" s="100"/>
      <c r="E389" s="149"/>
      <c r="F389" s="1722"/>
    </row>
    <row r="390" spans="1:4" ht="12.75">
      <c r="A390" s="106"/>
      <c r="B390" s="91"/>
      <c r="C390" s="96"/>
      <c r="D390" s="94"/>
    </row>
    <row r="391" spans="1:4" ht="353.25" customHeight="1">
      <c r="A391" s="106"/>
      <c r="B391" s="145" t="s">
        <v>131</v>
      </c>
      <c r="C391" s="96"/>
      <c r="D391" s="94"/>
    </row>
    <row r="392" spans="1:4" ht="12.75">
      <c r="A392" s="106"/>
      <c r="B392" s="91"/>
      <c r="C392" s="96"/>
      <c r="D392" s="94"/>
    </row>
    <row r="393" spans="1:4" ht="172.5" customHeight="1">
      <c r="A393" s="106"/>
      <c r="B393" s="145" t="s">
        <v>130</v>
      </c>
      <c r="C393" s="96"/>
      <c r="D393" s="94"/>
    </row>
    <row r="394" spans="1:4" ht="13.5" customHeight="1">
      <c r="A394" s="125"/>
      <c r="B394" s="145"/>
      <c r="C394" s="96"/>
      <c r="D394" s="94"/>
    </row>
    <row r="395" spans="1:4" ht="12.75">
      <c r="A395" s="125"/>
      <c r="B395" s="145"/>
      <c r="C395" s="96"/>
      <c r="D395" s="94"/>
    </row>
    <row r="396" spans="1:6" ht="12.75">
      <c r="A396" s="125" t="s">
        <v>77</v>
      </c>
      <c r="B396" s="141" t="s">
        <v>129</v>
      </c>
      <c r="C396" s="96" t="s">
        <v>53</v>
      </c>
      <c r="D396" s="94">
        <v>1</v>
      </c>
      <c r="F396" s="1713">
        <f>D396*E396</f>
        <v>0</v>
      </c>
    </row>
    <row r="397" spans="1:6" ht="12.75">
      <c r="A397" s="125" t="s">
        <v>128</v>
      </c>
      <c r="B397" s="141" t="s">
        <v>127</v>
      </c>
      <c r="C397" s="96" t="s">
        <v>53</v>
      </c>
      <c r="D397" s="94">
        <v>1</v>
      </c>
      <c r="F397" s="1713">
        <f>D397*E397</f>
        <v>0</v>
      </c>
    </row>
    <row r="398" spans="1:4" ht="12.75">
      <c r="A398" s="125"/>
      <c r="B398" s="141"/>
      <c r="C398" s="96"/>
      <c r="D398" s="94"/>
    </row>
    <row r="399" spans="1:4" ht="12.75">
      <c r="A399" s="125"/>
      <c r="B399" s="141"/>
      <c r="C399" s="96"/>
      <c r="D399" s="94"/>
    </row>
    <row r="400" spans="1:4" ht="12.75">
      <c r="A400" s="125"/>
      <c r="B400" s="141"/>
      <c r="C400" s="96"/>
      <c r="D400" s="94"/>
    </row>
    <row r="401" spans="1:4" ht="12.75">
      <c r="A401" s="125"/>
      <c r="B401" s="141"/>
      <c r="C401" s="96"/>
      <c r="D401" s="94"/>
    </row>
    <row r="402" spans="1:4" ht="12.75">
      <c r="A402" s="125"/>
      <c r="B402" s="141"/>
      <c r="C402" s="96"/>
      <c r="D402" s="94"/>
    </row>
    <row r="403" spans="1:6" s="92" customFormat="1" ht="12.75">
      <c r="A403" s="106"/>
      <c r="B403" s="105"/>
      <c r="C403" s="96"/>
      <c r="D403" s="94"/>
      <c r="E403" s="140"/>
      <c r="F403" s="1709"/>
    </row>
    <row r="404" spans="1:6" s="99" customFormat="1" ht="25.5">
      <c r="A404" s="144" t="s">
        <v>10</v>
      </c>
      <c r="B404" s="103" t="s">
        <v>126</v>
      </c>
      <c r="C404" s="102"/>
      <c r="D404" s="100"/>
      <c r="E404" s="143"/>
      <c r="F404" s="1723"/>
    </row>
    <row r="405" spans="1:6" s="92" customFormat="1" ht="12.75">
      <c r="A405" s="106"/>
      <c r="B405" s="91"/>
      <c r="C405" s="96"/>
      <c r="D405" s="94"/>
      <c r="E405" s="140"/>
      <c r="F405" s="1709"/>
    </row>
    <row r="406" spans="1:6" s="92" customFormat="1" ht="131.25" customHeight="1">
      <c r="A406" s="106"/>
      <c r="B406" s="145" t="s">
        <v>125</v>
      </c>
      <c r="C406" s="96"/>
      <c r="D406" s="94"/>
      <c r="E406" s="140"/>
      <c r="F406" s="1709"/>
    </row>
    <row r="407" spans="1:6" s="92" customFormat="1" ht="12.75">
      <c r="A407" s="106"/>
      <c r="B407" s="145"/>
      <c r="C407" s="96"/>
      <c r="D407" s="94"/>
      <c r="E407" s="140"/>
      <c r="F407" s="1709"/>
    </row>
    <row r="408" spans="1:6" s="92" customFormat="1" ht="102">
      <c r="A408" s="106"/>
      <c r="B408" s="147" t="s">
        <v>124</v>
      </c>
      <c r="C408" s="96"/>
      <c r="D408" s="94"/>
      <c r="E408" s="140"/>
      <c r="F408" s="1709"/>
    </row>
    <row r="409" spans="1:6" s="92" customFormat="1" ht="12.75">
      <c r="A409" s="106"/>
      <c r="B409" s="145"/>
      <c r="C409" s="96"/>
      <c r="D409" s="94"/>
      <c r="E409" s="140"/>
      <c r="F409" s="1709"/>
    </row>
    <row r="410" spans="1:6" s="92" customFormat="1" ht="102">
      <c r="A410" s="106"/>
      <c r="B410" s="151" t="s">
        <v>123</v>
      </c>
      <c r="C410" s="96"/>
      <c r="D410" s="94"/>
      <c r="E410" s="140"/>
      <c r="F410" s="1709"/>
    </row>
    <row r="411" spans="1:6" s="92" customFormat="1" ht="12.75">
      <c r="A411" s="106"/>
      <c r="B411" s="151"/>
      <c r="C411" s="96"/>
      <c r="D411" s="94"/>
      <c r="E411" s="140"/>
      <c r="F411" s="1709"/>
    </row>
    <row r="412" ht="12.75">
      <c r="A412" s="150"/>
    </row>
    <row r="413" spans="1:6" ht="12.75">
      <c r="A413" s="125" t="s">
        <v>75</v>
      </c>
      <c r="B413" s="141" t="s">
        <v>122</v>
      </c>
      <c r="C413" s="96" t="s">
        <v>53</v>
      </c>
      <c r="D413" s="94">
        <v>1</v>
      </c>
      <c r="F413" s="1713">
        <f>D413*E413</f>
        <v>0</v>
      </c>
    </row>
    <row r="414" spans="1:4" ht="12.75">
      <c r="A414" s="106"/>
      <c r="B414" s="141"/>
      <c r="C414" s="96"/>
      <c r="D414" s="94"/>
    </row>
    <row r="415" spans="1:6" s="92" customFormat="1" ht="12.75">
      <c r="A415" s="106"/>
      <c r="B415" s="105"/>
      <c r="C415" s="96"/>
      <c r="D415" s="94"/>
      <c r="E415" s="140"/>
      <c r="F415" s="1709"/>
    </row>
    <row r="416" spans="1:6" s="148" customFormat="1" ht="12.75">
      <c r="A416" s="144" t="s">
        <v>29</v>
      </c>
      <c r="B416" s="103" t="s">
        <v>121</v>
      </c>
      <c r="C416" s="102"/>
      <c r="D416" s="100"/>
      <c r="E416" s="149"/>
      <c r="F416" s="1722"/>
    </row>
    <row r="417" spans="1:4" ht="12.75">
      <c r="A417" s="106"/>
      <c r="B417" s="91"/>
      <c r="C417" s="96"/>
      <c r="D417" s="94"/>
    </row>
    <row r="418" spans="1:4" ht="159" customHeight="1">
      <c r="A418" s="106"/>
      <c r="B418" s="145" t="s">
        <v>120</v>
      </c>
      <c r="C418" s="96"/>
      <c r="D418" s="94"/>
    </row>
    <row r="419" spans="1:4" ht="12.75">
      <c r="A419" s="106"/>
      <c r="B419" s="91"/>
      <c r="C419" s="96"/>
      <c r="D419" s="94"/>
    </row>
    <row r="420" spans="1:4" ht="63.75">
      <c r="A420" s="106"/>
      <c r="B420" s="145" t="s">
        <v>119</v>
      </c>
      <c r="C420" s="96"/>
      <c r="D420" s="94"/>
    </row>
    <row r="421" spans="1:4" ht="12.75">
      <c r="A421" s="106"/>
      <c r="B421" s="145"/>
      <c r="C421" s="96"/>
      <c r="D421" s="94"/>
    </row>
    <row r="422" spans="1:4" ht="38.25">
      <c r="A422" s="106"/>
      <c r="B422" s="145" t="s">
        <v>118</v>
      </c>
      <c r="C422" s="96"/>
      <c r="D422" s="94"/>
    </row>
    <row r="423" spans="1:4" ht="12.75">
      <c r="A423" s="106"/>
      <c r="B423" s="145"/>
      <c r="C423" s="96"/>
      <c r="D423" s="94"/>
    </row>
    <row r="424" spans="1:4" ht="12.75">
      <c r="A424" s="125"/>
      <c r="B424" s="145"/>
      <c r="C424" s="96"/>
      <c r="D424" s="94"/>
    </row>
    <row r="425" spans="1:6" ht="12.75">
      <c r="A425" s="125" t="s">
        <v>71</v>
      </c>
      <c r="B425" s="141" t="s">
        <v>117</v>
      </c>
      <c r="C425" s="96" t="s">
        <v>53</v>
      </c>
      <c r="D425" s="94">
        <v>1</v>
      </c>
      <c r="F425" s="1713">
        <f>D425*E425</f>
        <v>0</v>
      </c>
    </row>
    <row r="426" spans="1:6" ht="12.75">
      <c r="A426" s="125" t="s">
        <v>69</v>
      </c>
      <c r="B426" s="141" t="s">
        <v>116</v>
      </c>
      <c r="C426" s="96" t="s">
        <v>53</v>
      </c>
      <c r="D426" s="94">
        <v>1</v>
      </c>
      <c r="F426" s="1713">
        <f>D426*E426</f>
        <v>0</v>
      </c>
    </row>
    <row r="427" spans="1:4" ht="12.75">
      <c r="A427" s="125"/>
      <c r="B427" s="141"/>
      <c r="C427" s="96"/>
      <c r="D427" s="94"/>
    </row>
    <row r="428" spans="1:4" ht="12.75">
      <c r="A428" s="106"/>
      <c r="B428" s="105"/>
      <c r="C428" s="96"/>
      <c r="D428" s="94"/>
    </row>
    <row r="429" spans="1:6" s="99" customFormat="1" ht="25.5">
      <c r="A429" s="144" t="s">
        <v>115</v>
      </c>
      <c r="B429" s="103" t="s">
        <v>114</v>
      </c>
      <c r="C429" s="102"/>
      <c r="D429" s="100"/>
      <c r="E429" s="143"/>
      <c r="F429" s="1723"/>
    </row>
    <row r="430" spans="1:6" s="92" customFormat="1" ht="12.75">
      <c r="A430" s="106"/>
      <c r="B430" s="91"/>
      <c r="C430" s="96"/>
      <c r="D430" s="94"/>
      <c r="E430" s="140"/>
      <c r="F430" s="1709"/>
    </row>
    <row r="431" spans="1:6" s="92" customFormat="1" ht="204">
      <c r="A431" s="106"/>
      <c r="B431" s="147" t="s">
        <v>113</v>
      </c>
      <c r="C431" s="96"/>
      <c r="D431" s="94"/>
      <c r="E431" s="140"/>
      <c r="F431" s="1709"/>
    </row>
    <row r="432" spans="1:6" s="92" customFormat="1" ht="12.75">
      <c r="A432" s="106"/>
      <c r="B432" s="105"/>
      <c r="C432" s="96"/>
      <c r="D432" s="94"/>
      <c r="E432" s="140"/>
      <c r="F432" s="1709"/>
    </row>
    <row r="433" spans="1:6" s="92" customFormat="1" ht="208.5" customHeight="1">
      <c r="A433" s="106"/>
      <c r="B433" s="147" t="s">
        <v>112</v>
      </c>
      <c r="C433" s="96"/>
      <c r="D433" s="94"/>
      <c r="E433" s="140"/>
      <c r="F433" s="1709"/>
    </row>
    <row r="434" spans="1:6" s="92" customFormat="1" ht="12.75">
      <c r="A434" s="106"/>
      <c r="B434" s="105"/>
      <c r="C434" s="96"/>
      <c r="D434" s="94"/>
      <c r="E434" s="140"/>
      <c r="F434" s="1709"/>
    </row>
    <row r="435" spans="1:6" s="92" customFormat="1" ht="90" customHeight="1">
      <c r="A435" s="106"/>
      <c r="B435" s="147" t="s">
        <v>111</v>
      </c>
      <c r="C435" s="96"/>
      <c r="D435" s="94"/>
      <c r="E435" s="140"/>
      <c r="F435" s="1709"/>
    </row>
    <row r="436" spans="1:6" s="92" customFormat="1" ht="12.75" hidden="1">
      <c r="A436" s="106"/>
      <c r="B436" s="147"/>
      <c r="C436" s="96"/>
      <c r="D436" s="94"/>
      <c r="E436" s="140"/>
      <c r="F436" s="1709"/>
    </row>
    <row r="437" spans="1:6" s="92" customFormat="1" ht="12.75">
      <c r="A437" s="106"/>
      <c r="B437" s="147"/>
      <c r="C437" s="96"/>
      <c r="D437" s="94"/>
      <c r="E437" s="140"/>
      <c r="F437" s="1709"/>
    </row>
    <row r="438" spans="1:6" s="92" customFormat="1" ht="281.25" customHeight="1">
      <c r="A438" s="106"/>
      <c r="B438" s="145" t="s">
        <v>110</v>
      </c>
      <c r="C438" s="96"/>
      <c r="D438" s="94"/>
      <c r="E438" s="140"/>
      <c r="F438" s="1709"/>
    </row>
    <row r="439" spans="1:6" s="92" customFormat="1" ht="15" customHeight="1">
      <c r="A439" s="106"/>
      <c r="B439" s="145"/>
      <c r="C439" s="96"/>
      <c r="D439" s="94"/>
      <c r="E439" s="140"/>
      <c r="F439" s="1709"/>
    </row>
    <row r="440" spans="1:6" s="92" customFormat="1" ht="166.5" customHeight="1">
      <c r="A440" s="106"/>
      <c r="B440" s="146" t="s">
        <v>109</v>
      </c>
      <c r="C440" s="96"/>
      <c r="D440" s="94"/>
      <c r="E440" s="140"/>
      <c r="F440" s="1709"/>
    </row>
    <row r="441" spans="1:6" s="92" customFormat="1" ht="17.25" customHeight="1">
      <c r="A441" s="106"/>
      <c r="B441" s="146"/>
      <c r="C441" s="96"/>
      <c r="D441" s="94"/>
      <c r="E441" s="140"/>
      <c r="F441" s="1709"/>
    </row>
    <row r="442" spans="1:6" s="92" customFormat="1" ht="12.75">
      <c r="A442" s="106"/>
      <c r="B442" s="145"/>
      <c r="C442" s="96"/>
      <c r="D442" s="94"/>
      <c r="E442" s="140"/>
      <c r="F442" s="1709"/>
    </row>
    <row r="443" spans="1:6" s="92" customFormat="1" ht="12.75">
      <c r="A443" s="125" t="s">
        <v>67</v>
      </c>
      <c r="B443" s="141" t="s">
        <v>108</v>
      </c>
      <c r="C443" s="96" t="s">
        <v>53</v>
      </c>
      <c r="D443" s="94">
        <v>2</v>
      </c>
      <c r="E443" s="140"/>
      <c r="F443" s="1709"/>
    </row>
    <row r="444" spans="1:6" s="92" customFormat="1" ht="12.75">
      <c r="A444" s="125" t="s">
        <v>107</v>
      </c>
      <c r="B444" s="141" t="s">
        <v>106</v>
      </c>
      <c r="C444" s="96" t="s">
        <v>53</v>
      </c>
      <c r="D444" s="94">
        <v>3</v>
      </c>
      <c r="E444" s="140"/>
      <c r="F444" s="1709"/>
    </row>
    <row r="445" spans="1:6" s="92" customFormat="1" ht="12.75">
      <c r="A445" s="125"/>
      <c r="B445" s="91"/>
      <c r="C445" s="96"/>
      <c r="D445" s="94"/>
      <c r="E445" s="140"/>
      <c r="F445" s="1709"/>
    </row>
    <row r="446" spans="1:6" s="92" customFormat="1" ht="12.75">
      <c r="A446" s="106"/>
      <c r="B446" s="105"/>
      <c r="C446" s="96"/>
      <c r="D446" s="94"/>
      <c r="E446" s="140"/>
      <c r="F446" s="1709"/>
    </row>
    <row r="447" spans="1:6" s="99" customFormat="1" ht="12.75">
      <c r="A447" s="144" t="s">
        <v>105</v>
      </c>
      <c r="B447" s="103" t="s">
        <v>104</v>
      </c>
      <c r="C447" s="102"/>
      <c r="D447" s="100"/>
      <c r="E447" s="143"/>
      <c r="F447" s="1723"/>
    </row>
    <row r="448" spans="1:6" s="92" customFormat="1" ht="12.75">
      <c r="A448" s="106"/>
      <c r="B448" s="91"/>
      <c r="C448" s="96"/>
      <c r="D448" s="94"/>
      <c r="E448" s="140"/>
      <c r="F448" s="1709"/>
    </row>
    <row r="449" spans="1:6" s="92" customFormat="1" ht="38.25">
      <c r="A449" s="106"/>
      <c r="B449" s="131" t="s">
        <v>103</v>
      </c>
      <c r="C449" s="74"/>
      <c r="D449" s="94"/>
      <c r="E449" s="140"/>
      <c r="F449" s="1709"/>
    </row>
    <row r="450" spans="1:6" s="92" customFormat="1" ht="14.25">
      <c r="A450" s="106"/>
      <c r="B450" s="131"/>
      <c r="C450" s="142"/>
      <c r="D450" s="94"/>
      <c r="E450" s="140"/>
      <c r="F450" s="1709"/>
    </row>
    <row r="451" spans="1:6" s="92" customFormat="1" ht="140.25">
      <c r="A451" s="106"/>
      <c r="B451" s="131" t="s">
        <v>102</v>
      </c>
      <c r="C451" s="96"/>
      <c r="D451" s="94"/>
      <c r="E451" s="140"/>
      <c r="F451" s="1709"/>
    </row>
    <row r="452" spans="1:6" s="92" customFormat="1" ht="12.75">
      <c r="A452" s="106"/>
      <c r="B452" s="131"/>
      <c r="C452" s="96"/>
      <c r="D452" s="94"/>
      <c r="E452" s="140"/>
      <c r="F452" s="1709"/>
    </row>
    <row r="453" spans="1:6" s="92" customFormat="1" ht="89.25">
      <c r="A453" s="106"/>
      <c r="B453" s="131" t="s">
        <v>101</v>
      </c>
      <c r="C453" s="96"/>
      <c r="D453" s="94"/>
      <c r="E453" s="140"/>
      <c r="F453" s="1709"/>
    </row>
    <row r="454" spans="1:6" s="92" customFormat="1" ht="12.75">
      <c r="A454" s="106"/>
      <c r="B454" s="131"/>
      <c r="C454" s="96"/>
      <c r="D454" s="94"/>
      <c r="E454" s="140"/>
      <c r="F454" s="1709"/>
    </row>
    <row r="455" spans="1:6" s="92" customFormat="1" ht="12.75">
      <c r="A455" s="106"/>
      <c r="B455" s="91"/>
      <c r="C455" s="96"/>
      <c r="D455" s="94"/>
      <c r="E455" s="140"/>
      <c r="F455" s="1709"/>
    </row>
    <row r="456" spans="1:6" s="92" customFormat="1" ht="12.75">
      <c r="A456" s="125" t="s">
        <v>100</v>
      </c>
      <c r="B456" s="141" t="s">
        <v>99</v>
      </c>
      <c r="C456" s="96" t="s">
        <v>53</v>
      </c>
      <c r="D456" s="94">
        <v>1</v>
      </c>
      <c r="E456" s="140"/>
      <c r="F456" s="1709">
        <f>D456*E456</f>
        <v>0</v>
      </c>
    </row>
    <row r="457" spans="1:6" s="92" customFormat="1" ht="12.75">
      <c r="A457" s="106"/>
      <c r="B457" s="141"/>
      <c r="C457" s="96"/>
      <c r="D457" s="94"/>
      <c r="E457" s="140"/>
      <c r="F457" s="1709"/>
    </row>
    <row r="458" spans="1:6" s="84" customFormat="1" ht="12.75">
      <c r="A458" s="171" t="s">
        <v>226</v>
      </c>
      <c r="B458" s="116" t="s">
        <v>1555</v>
      </c>
      <c r="C458" s="115"/>
      <c r="D458" s="114"/>
      <c r="E458" s="113"/>
      <c r="F458" s="1708">
        <f>F456+F426+F425+F413+F397+F396+F388+F333</f>
        <v>0</v>
      </c>
    </row>
    <row r="459" spans="1:6" s="107" customFormat="1" ht="12.75">
      <c r="A459" s="112"/>
      <c r="B459" s="111"/>
      <c r="C459" s="110"/>
      <c r="D459" s="109"/>
      <c r="E459" s="108"/>
      <c r="F459" s="1711"/>
    </row>
    <row r="460" spans="1:6" s="139" customFormat="1" ht="12.75">
      <c r="A460" s="130" t="s">
        <v>98</v>
      </c>
      <c r="B460" s="88" t="s">
        <v>97</v>
      </c>
      <c r="C460" s="129"/>
      <c r="D460" s="128"/>
      <c r="E460" s="127"/>
      <c r="F460" s="1724"/>
    </row>
    <row r="461" spans="1:4" ht="12.75">
      <c r="A461" s="106"/>
      <c r="B461" s="91"/>
      <c r="C461" s="119"/>
      <c r="D461" s="123"/>
    </row>
    <row r="462" spans="1:4" ht="76.5">
      <c r="A462" s="106"/>
      <c r="B462" s="105" t="s">
        <v>96</v>
      </c>
      <c r="C462" s="119"/>
      <c r="D462" s="123"/>
    </row>
    <row r="463" spans="1:4" ht="12.75">
      <c r="A463" s="106"/>
      <c r="B463" s="105"/>
      <c r="C463" s="119"/>
      <c r="D463" s="123"/>
    </row>
    <row r="464" spans="1:4" ht="89.25">
      <c r="A464" s="106"/>
      <c r="B464" s="105" t="s">
        <v>95</v>
      </c>
      <c r="C464" s="119"/>
      <c r="D464" s="123"/>
    </row>
    <row r="465" spans="1:4" ht="12.75">
      <c r="A465" s="106"/>
      <c r="B465" s="105"/>
      <c r="C465" s="119"/>
      <c r="D465" s="123"/>
    </row>
    <row r="466" spans="1:6" s="70" customFormat="1" ht="114.75">
      <c r="A466" s="125"/>
      <c r="B466" s="138" t="s">
        <v>94</v>
      </c>
      <c r="C466" s="119"/>
      <c r="D466" s="123"/>
      <c r="F466" s="1713"/>
    </row>
    <row r="467" spans="1:6" s="70" customFormat="1" ht="12.75">
      <c r="A467" s="125"/>
      <c r="B467" s="137"/>
      <c r="C467" s="119"/>
      <c r="D467" s="123"/>
      <c r="F467" s="1713"/>
    </row>
    <row r="468" spans="1:6" s="70" customFormat="1" ht="12.75">
      <c r="A468" s="125"/>
      <c r="B468" s="136"/>
      <c r="C468" s="119"/>
      <c r="D468" s="123"/>
      <c r="F468" s="1713"/>
    </row>
    <row r="469" spans="1:6" s="70" customFormat="1" ht="12.75">
      <c r="A469" s="125"/>
      <c r="B469" s="131" t="s">
        <v>93</v>
      </c>
      <c r="C469" s="119"/>
      <c r="D469" s="123"/>
      <c r="F469" s="1713"/>
    </row>
    <row r="470" spans="1:6" s="70" customFormat="1" ht="12.75">
      <c r="A470" s="125"/>
      <c r="B470" s="136"/>
      <c r="C470" s="119"/>
      <c r="D470" s="123"/>
      <c r="F470" s="1713"/>
    </row>
    <row r="471" spans="1:6" s="70" customFormat="1" ht="12.75">
      <c r="A471" s="134"/>
      <c r="B471" s="69"/>
      <c r="C471" s="72"/>
      <c r="D471" s="71"/>
      <c r="F471" s="1713"/>
    </row>
    <row r="472" spans="1:6" s="70" customFormat="1" ht="27">
      <c r="A472" s="125" t="s">
        <v>40</v>
      </c>
      <c r="B472" s="132" t="s">
        <v>92</v>
      </c>
      <c r="C472" s="119" t="s">
        <v>53</v>
      </c>
      <c r="D472" s="123">
        <v>1</v>
      </c>
      <c r="F472" s="1713">
        <f>D472*E472</f>
        <v>0</v>
      </c>
    </row>
    <row r="473" spans="1:6" s="70" customFormat="1" ht="12.75">
      <c r="A473" s="125"/>
      <c r="B473" s="131"/>
      <c r="C473" s="119"/>
      <c r="D473" s="123"/>
      <c r="F473" s="1713"/>
    </row>
    <row r="474" spans="1:6" s="70" customFormat="1" ht="12.75">
      <c r="A474" s="125" t="s">
        <v>91</v>
      </c>
      <c r="B474" s="132" t="s">
        <v>90</v>
      </c>
      <c r="C474" s="119" t="s">
        <v>53</v>
      </c>
      <c r="D474" s="123">
        <v>1</v>
      </c>
      <c r="F474" s="1713">
        <f aca="true" t="shared" si="0" ref="F474:F480">D474*E474</f>
        <v>0</v>
      </c>
    </row>
    <row r="475" spans="1:6" s="70" customFormat="1" ht="12.75">
      <c r="A475" s="125" t="s">
        <v>89</v>
      </c>
      <c r="B475" s="132" t="s">
        <v>88</v>
      </c>
      <c r="C475" s="119" t="s">
        <v>53</v>
      </c>
      <c r="D475" s="123">
        <v>1</v>
      </c>
      <c r="F475" s="1713">
        <f t="shared" si="0"/>
        <v>0</v>
      </c>
    </row>
    <row r="476" spans="1:6" s="70" customFormat="1" ht="12.75">
      <c r="A476" s="125" t="s">
        <v>87</v>
      </c>
      <c r="B476" s="132" t="s">
        <v>86</v>
      </c>
      <c r="C476" s="119" t="s">
        <v>53</v>
      </c>
      <c r="D476" s="123">
        <v>1</v>
      </c>
      <c r="F476" s="1713">
        <f t="shared" si="0"/>
        <v>0</v>
      </c>
    </row>
    <row r="477" spans="1:6" s="70" customFormat="1" ht="12.75">
      <c r="A477" s="125" t="s">
        <v>85</v>
      </c>
      <c r="B477" s="132" t="s">
        <v>84</v>
      </c>
      <c r="C477" s="119" t="s">
        <v>53</v>
      </c>
      <c r="D477" s="123">
        <v>1</v>
      </c>
      <c r="F477" s="1713">
        <f t="shared" si="0"/>
        <v>0</v>
      </c>
    </row>
    <row r="478" spans="1:6" s="70" customFormat="1" ht="12.75">
      <c r="A478" s="125" t="s">
        <v>83</v>
      </c>
      <c r="B478" s="132" t="s">
        <v>82</v>
      </c>
      <c r="C478" s="119" t="s">
        <v>53</v>
      </c>
      <c r="D478" s="123">
        <v>2</v>
      </c>
      <c r="F478" s="1713">
        <f t="shared" si="0"/>
        <v>0</v>
      </c>
    </row>
    <row r="479" spans="1:6" s="70" customFormat="1" ht="12.75">
      <c r="A479" s="125" t="s">
        <v>81</v>
      </c>
      <c r="B479" s="132" t="s">
        <v>80</v>
      </c>
      <c r="C479" s="119" t="s">
        <v>53</v>
      </c>
      <c r="D479" s="123">
        <v>1</v>
      </c>
      <c r="F479" s="1713">
        <f t="shared" si="0"/>
        <v>0</v>
      </c>
    </row>
    <row r="480" spans="1:6" s="70" customFormat="1" ht="12.75">
      <c r="A480" s="125" t="s">
        <v>79</v>
      </c>
      <c r="B480" s="132" t="s">
        <v>78</v>
      </c>
      <c r="C480" s="119" t="s">
        <v>53</v>
      </c>
      <c r="D480" s="123">
        <v>1</v>
      </c>
      <c r="F480" s="1713">
        <f t="shared" si="0"/>
        <v>0</v>
      </c>
    </row>
    <row r="481" spans="1:6" s="70" customFormat="1" ht="12.75">
      <c r="A481" s="135"/>
      <c r="B481" s="69"/>
      <c r="C481" s="72"/>
      <c r="D481" s="71"/>
      <c r="F481" s="1713"/>
    </row>
    <row r="482" spans="1:4" ht="12.75">
      <c r="A482" s="125"/>
      <c r="B482" s="131"/>
      <c r="C482" s="119"/>
      <c r="D482" s="123"/>
    </row>
    <row r="483" spans="1:6" ht="12.75">
      <c r="A483" s="125" t="s">
        <v>77</v>
      </c>
      <c r="B483" s="132" t="s">
        <v>76</v>
      </c>
      <c r="C483" s="119" t="s">
        <v>53</v>
      </c>
      <c r="D483" s="123">
        <v>2</v>
      </c>
      <c r="F483" s="1713">
        <f>D483*E483</f>
        <v>0</v>
      </c>
    </row>
    <row r="484" spans="1:4" ht="12.75">
      <c r="A484" s="125"/>
      <c r="B484" s="131"/>
      <c r="C484" s="119"/>
      <c r="D484" s="123"/>
    </row>
    <row r="485" spans="1:6" ht="12.75">
      <c r="A485" s="125" t="s">
        <v>75</v>
      </c>
      <c r="B485" s="132" t="s">
        <v>74</v>
      </c>
      <c r="C485" s="119" t="s">
        <v>53</v>
      </c>
      <c r="D485" s="123">
        <v>1</v>
      </c>
      <c r="F485" s="1713">
        <f>D485*E485</f>
        <v>0</v>
      </c>
    </row>
    <row r="486" spans="1:6" ht="12.75">
      <c r="A486" s="125" t="s">
        <v>73</v>
      </c>
      <c r="B486" s="132" t="s">
        <v>72</v>
      </c>
      <c r="C486" s="119" t="s">
        <v>53</v>
      </c>
      <c r="D486" s="123">
        <v>1</v>
      </c>
      <c r="F486" s="1713">
        <f>D486*E486</f>
        <v>0</v>
      </c>
    </row>
    <row r="487" spans="1:2" ht="12.75">
      <c r="A487" s="134"/>
      <c r="B487" s="133"/>
    </row>
    <row r="488" spans="1:6" ht="12.75">
      <c r="A488" s="125" t="s">
        <v>71</v>
      </c>
      <c r="B488" s="132" t="s">
        <v>70</v>
      </c>
      <c r="C488" s="119" t="s">
        <v>53</v>
      </c>
      <c r="D488" s="123">
        <v>1</v>
      </c>
      <c r="F488" s="1713">
        <f>D488*E488</f>
        <v>0</v>
      </c>
    </row>
    <row r="489" spans="1:6" ht="12.75">
      <c r="A489" s="125" t="s">
        <v>69</v>
      </c>
      <c r="B489" s="132" t="s">
        <v>68</v>
      </c>
      <c r="C489" s="119" t="s">
        <v>53</v>
      </c>
      <c r="D489" s="123">
        <v>2</v>
      </c>
      <c r="F489" s="1713">
        <f>D489*E489</f>
        <v>0</v>
      </c>
    </row>
    <row r="490" spans="1:4" ht="12.75">
      <c r="A490" s="125"/>
      <c r="B490" s="131"/>
      <c r="C490" s="119"/>
      <c r="D490" s="123"/>
    </row>
    <row r="491" spans="1:6" ht="12.75">
      <c r="A491" s="125" t="s">
        <v>67</v>
      </c>
      <c r="B491" s="132" t="s">
        <v>66</v>
      </c>
      <c r="C491" s="119" t="s">
        <v>53</v>
      </c>
      <c r="D491" s="123">
        <v>1</v>
      </c>
      <c r="F491" s="1713">
        <f>D491*E491</f>
        <v>0</v>
      </c>
    </row>
    <row r="492" spans="1:4" ht="12.75">
      <c r="A492" s="125"/>
      <c r="B492" s="132"/>
      <c r="C492" s="119"/>
      <c r="D492" s="123"/>
    </row>
    <row r="493" spans="1:6" ht="12.75">
      <c r="A493" s="125" t="s">
        <v>65</v>
      </c>
      <c r="B493" s="132" t="s">
        <v>64</v>
      </c>
      <c r="C493" s="119" t="s">
        <v>53</v>
      </c>
      <c r="D493" s="123">
        <v>2</v>
      </c>
      <c r="F493" s="1713">
        <f>D493*E493</f>
        <v>0</v>
      </c>
    </row>
    <row r="494" spans="1:4" ht="12.75">
      <c r="A494" s="125"/>
      <c r="B494" s="132"/>
      <c r="C494" s="119"/>
      <c r="D494" s="123"/>
    </row>
    <row r="495" spans="1:6" ht="12.75">
      <c r="A495" s="125" t="s">
        <v>63</v>
      </c>
      <c r="B495" s="132" t="s">
        <v>62</v>
      </c>
      <c r="C495" s="119" t="s">
        <v>53</v>
      </c>
      <c r="D495" s="123">
        <v>1</v>
      </c>
      <c r="F495" s="1713">
        <f>D495*E495</f>
        <v>0</v>
      </c>
    </row>
    <row r="496" spans="1:4" ht="12.75">
      <c r="A496" s="106"/>
      <c r="B496" s="132"/>
      <c r="C496" s="119"/>
      <c r="D496" s="123"/>
    </row>
    <row r="497" spans="1:6" s="84" customFormat="1" ht="28.5" customHeight="1">
      <c r="A497" s="89"/>
      <c r="B497" s="116" t="s">
        <v>61</v>
      </c>
      <c r="C497" s="115"/>
      <c r="D497" s="114"/>
      <c r="E497" s="113"/>
      <c r="F497" s="1708">
        <f>SUM(F468:F488)</f>
        <v>0</v>
      </c>
    </row>
    <row r="498" spans="1:4" ht="12.75">
      <c r="A498" s="106"/>
      <c r="B498" s="131"/>
      <c r="C498" s="119"/>
      <c r="D498" s="123"/>
    </row>
    <row r="499" spans="1:4" ht="12.75">
      <c r="A499" s="106"/>
      <c r="B499" s="131"/>
      <c r="C499" s="119"/>
      <c r="D499" s="123"/>
    </row>
    <row r="500" spans="1:6" ht="12.75">
      <c r="A500" s="130" t="s">
        <v>60</v>
      </c>
      <c r="B500" s="88" t="s">
        <v>59</v>
      </c>
      <c r="C500" s="129"/>
      <c r="D500" s="128"/>
      <c r="E500" s="127"/>
      <c r="F500" s="1724"/>
    </row>
    <row r="501" spans="1:6" s="117" customFormat="1" ht="12.75">
      <c r="A501" s="125"/>
      <c r="B501" s="126"/>
      <c r="C501" s="119"/>
      <c r="D501" s="123"/>
      <c r="E501" s="122"/>
      <c r="F501" s="1720"/>
    </row>
    <row r="502" spans="1:6" s="117" customFormat="1" ht="25.5">
      <c r="A502" s="121" t="s">
        <v>6</v>
      </c>
      <c r="B502" s="124" t="s">
        <v>58</v>
      </c>
      <c r="C502" s="119"/>
      <c r="D502" s="123"/>
      <c r="E502" s="122"/>
      <c r="F502" s="1720"/>
    </row>
    <row r="503" spans="1:6" s="117" customFormat="1" ht="12.75">
      <c r="A503" s="121"/>
      <c r="B503" s="124"/>
      <c r="C503" s="119"/>
      <c r="D503" s="123"/>
      <c r="E503" s="122"/>
      <c r="F503" s="1720"/>
    </row>
    <row r="504" spans="1:6" s="117" customFormat="1" ht="12.75">
      <c r="A504" s="121"/>
      <c r="B504" s="124" t="s">
        <v>57</v>
      </c>
      <c r="C504" s="119" t="s">
        <v>28</v>
      </c>
      <c r="D504" s="123">
        <v>1</v>
      </c>
      <c r="E504" s="122"/>
      <c r="F504" s="1720">
        <f>D504*E504</f>
        <v>0</v>
      </c>
    </row>
    <row r="505" spans="1:6" s="117" customFormat="1" ht="12.75">
      <c r="A505" s="125"/>
      <c r="B505" s="126"/>
      <c r="C505" s="119"/>
      <c r="D505" s="123"/>
      <c r="E505" s="122"/>
      <c r="F505" s="1720"/>
    </row>
    <row r="506" spans="1:6" s="117" customFormat="1" ht="26.25" customHeight="1">
      <c r="A506" s="121" t="s">
        <v>7</v>
      </c>
      <c r="B506" s="124" t="s">
        <v>56</v>
      </c>
      <c r="C506" s="119"/>
      <c r="D506" s="123"/>
      <c r="E506" s="122"/>
      <c r="F506" s="1720"/>
    </row>
    <row r="507" spans="1:6" s="117" customFormat="1" ht="15.75" customHeight="1">
      <c r="A507" s="125"/>
      <c r="B507" s="124"/>
      <c r="C507" s="119"/>
      <c r="D507" s="123"/>
      <c r="E507" s="122"/>
      <c r="F507" s="1720"/>
    </row>
    <row r="508" spans="1:6" s="117" customFormat="1" ht="22.5" customHeight="1">
      <c r="A508" s="125"/>
      <c r="B508" s="124" t="s">
        <v>9</v>
      </c>
      <c r="C508" s="119" t="s">
        <v>28</v>
      </c>
      <c r="D508" s="123">
        <v>1</v>
      </c>
      <c r="E508" s="122"/>
      <c r="F508" s="1720">
        <f>D508*E508</f>
        <v>0</v>
      </c>
    </row>
    <row r="509" spans="1:6" s="117" customFormat="1" ht="12.75">
      <c r="A509" s="121"/>
      <c r="B509" s="120"/>
      <c r="C509" s="119"/>
      <c r="F509" s="123"/>
    </row>
    <row r="510" spans="1:6" s="117" customFormat="1" ht="114.75">
      <c r="A510" s="121" t="s">
        <v>8</v>
      </c>
      <c r="B510" s="120" t="s">
        <v>55</v>
      </c>
      <c r="C510" s="119"/>
      <c r="F510" s="123"/>
    </row>
    <row r="511" spans="1:6" s="117" customFormat="1" ht="12.75">
      <c r="A511" s="121"/>
      <c r="B511" s="120"/>
      <c r="C511" s="119"/>
      <c r="F511" s="123"/>
    </row>
    <row r="512" spans="1:6" s="117" customFormat="1" ht="12.75">
      <c r="A512" s="121"/>
      <c r="B512" s="120" t="s">
        <v>54</v>
      </c>
      <c r="C512" s="119" t="s">
        <v>53</v>
      </c>
      <c r="D512" s="118">
        <v>2</v>
      </c>
      <c r="F512" s="123">
        <f>D512*E512</f>
        <v>0</v>
      </c>
    </row>
    <row r="513" spans="1:6" s="117" customFormat="1" ht="12.75">
      <c r="A513" s="121"/>
      <c r="B513" s="120"/>
      <c r="C513" s="119"/>
      <c r="D513" s="118"/>
      <c r="F513" s="123"/>
    </row>
    <row r="514" spans="1:6" s="117" customFormat="1" ht="38.25">
      <c r="A514" s="121" t="s">
        <v>10</v>
      </c>
      <c r="B514" s="120" t="s">
        <v>52</v>
      </c>
      <c r="C514" s="119"/>
      <c r="F514" s="123"/>
    </row>
    <row r="515" spans="1:6" s="117" customFormat="1" ht="12.75">
      <c r="A515" s="121"/>
      <c r="B515" s="120"/>
      <c r="C515" s="119"/>
      <c r="F515" s="123"/>
    </row>
    <row r="516" spans="1:6" s="117" customFormat="1" ht="12.75">
      <c r="A516" s="121"/>
      <c r="B516" s="120" t="s">
        <v>51</v>
      </c>
      <c r="C516" s="119" t="s">
        <v>48</v>
      </c>
      <c r="D516" s="118">
        <v>21</v>
      </c>
      <c r="F516" s="123">
        <f>D516*E516</f>
        <v>0</v>
      </c>
    </row>
    <row r="517" spans="1:6" s="117" customFormat="1" ht="12.75">
      <c r="A517" s="121"/>
      <c r="B517" s="120"/>
      <c r="C517" s="119"/>
      <c r="F517" s="123"/>
    </row>
    <row r="518" spans="1:6" s="117" customFormat="1" ht="51">
      <c r="A518" s="121" t="s">
        <v>29</v>
      </c>
      <c r="B518" s="120" t="s">
        <v>50</v>
      </c>
      <c r="C518" s="119"/>
      <c r="F518" s="123"/>
    </row>
    <row r="519" spans="1:6" s="117" customFormat="1" ht="12.75">
      <c r="A519" s="121"/>
      <c r="B519" s="120"/>
      <c r="C519" s="119"/>
      <c r="F519" s="123"/>
    </row>
    <row r="520" spans="1:6" s="117" customFormat="1" ht="12.75">
      <c r="A520" s="121"/>
      <c r="B520" s="120" t="s">
        <v>49</v>
      </c>
      <c r="C520" s="119" t="s">
        <v>48</v>
      </c>
      <c r="D520" s="118">
        <v>3.5</v>
      </c>
      <c r="F520" s="123">
        <f>D520*E520</f>
        <v>0</v>
      </c>
    </row>
    <row r="521" spans="1:6" s="117" customFormat="1" ht="12.75">
      <c r="A521" s="121"/>
      <c r="B521" s="120"/>
      <c r="C521" s="119"/>
      <c r="D521" s="118"/>
      <c r="F521" s="123"/>
    </row>
    <row r="522" spans="1:6" s="84" customFormat="1" ht="12.75">
      <c r="A522" s="89"/>
      <c r="B522" s="116" t="s">
        <v>42</v>
      </c>
      <c r="C522" s="115"/>
      <c r="D522" s="114"/>
      <c r="E522" s="113"/>
      <c r="F522" s="1708">
        <f>F520+F516+F512+F508+F504</f>
        <v>0</v>
      </c>
    </row>
    <row r="523" spans="1:6" s="107" customFormat="1" ht="12.75">
      <c r="A523" s="112"/>
      <c r="B523" s="111"/>
      <c r="C523" s="110"/>
      <c r="D523" s="109"/>
      <c r="E523" s="108"/>
      <c r="F523" s="1711"/>
    </row>
    <row r="524" spans="1:6" s="107" customFormat="1" ht="12.75">
      <c r="A524" s="112"/>
      <c r="B524" s="111"/>
      <c r="C524" s="110"/>
      <c r="D524" s="109"/>
      <c r="E524" s="108"/>
      <c r="F524" s="1711"/>
    </row>
    <row r="525" spans="1:6" s="99" customFormat="1" ht="12.75">
      <c r="A525" s="104" t="s">
        <v>47</v>
      </c>
      <c r="B525" s="103" t="s">
        <v>46</v>
      </c>
      <c r="C525" s="102"/>
      <c r="D525" s="101"/>
      <c r="E525" s="100"/>
      <c r="F525" s="100"/>
    </row>
    <row r="526" spans="1:6" s="107" customFormat="1" ht="12.75">
      <c r="A526" s="112"/>
      <c r="B526" s="111"/>
      <c r="C526" s="110"/>
      <c r="D526" s="109"/>
      <c r="E526" s="108"/>
      <c r="F526" s="1711"/>
    </row>
    <row r="527" spans="1:6" s="84" customFormat="1" ht="12.75">
      <c r="A527" s="89"/>
      <c r="B527" s="116" t="s">
        <v>45</v>
      </c>
      <c r="C527" s="115"/>
      <c r="D527" s="114"/>
      <c r="E527" s="113"/>
      <c r="F527" s="1708">
        <f>F245</f>
        <v>0</v>
      </c>
    </row>
    <row r="528" spans="1:6" s="107" customFormat="1" ht="12.75">
      <c r="A528" s="112"/>
      <c r="B528" s="111"/>
      <c r="C528" s="110"/>
      <c r="D528" s="109"/>
      <c r="E528" s="108"/>
      <c r="F528" s="1711"/>
    </row>
    <row r="529" spans="1:6" s="84" customFormat="1" ht="12.75">
      <c r="A529" s="89"/>
      <c r="B529" s="116" t="s">
        <v>44</v>
      </c>
      <c r="C529" s="115"/>
      <c r="D529" s="114"/>
      <c r="E529" s="113"/>
      <c r="F529" s="1708">
        <f>F458</f>
        <v>0</v>
      </c>
    </row>
    <row r="530" spans="1:6" s="107" customFormat="1" ht="12.75">
      <c r="A530" s="112"/>
      <c r="B530" s="111"/>
      <c r="C530" s="110"/>
      <c r="D530" s="109"/>
      <c r="E530" s="108"/>
      <c r="F530" s="1711"/>
    </row>
    <row r="531" spans="1:6" s="84" customFormat="1" ht="25.5">
      <c r="A531" s="89"/>
      <c r="B531" s="116" t="s">
        <v>43</v>
      </c>
      <c r="C531" s="115"/>
      <c r="D531" s="114"/>
      <c r="E531" s="113"/>
      <c r="F531" s="1708">
        <f>F497</f>
        <v>0</v>
      </c>
    </row>
    <row r="532" spans="1:6" s="84" customFormat="1" ht="12.75">
      <c r="A532" s="112"/>
      <c r="B532" s="111"/>
      <c r="C532" s="110"/>
      <c r="D532" s="109"/>
      <c r="E532" s="108"/>
      <c r="F532" s="1711"/>
    </row>
    <row r="533" spans="1:6" s="84" customFormat="1" ht="12.75">
      <c r="A533" s="89"/>
      <c r="B533" s="116" t="s">
        <v>42</v>
      </c>
      <c r="C533" s="115"/>
      <c r="D533" s="114"/>
      <c r="E533" s="113"/>
      <c r="F533" s="1708">
        <f>F522</f>
        <v>0</v>
      </c>
    </row>
    <row r="534" spans="1:6" s="107" customFormat="1" ht="12.75">
      <c r="A534" s="112"/>
      <c r="B534" s="111"/>
      <c r="C534" s="110"/>
      <c r="D534" s="109"/>
      <c r="E534" s="108"/>
      <c r="F534" s="1711"/>
    </row>
    <row r="535" spans="1:6" s="84" customFormat="1" ht="12.75">
      <c r="A535" s="89"/>
      <c r="B535" s="116" t="s">
        <v>41</v>
      </c>
      <c r="C535" s="115"/>
      <c r="D535" s="114"/>
      <c r="E535" s="113"/>
      <c r="F535" s="1708">
        <f>F527+F529+F531+F533</f>
        <v>0</v>
      </c>
    </row>
    <row r="536" spans="1:6" s="107" customFormat="1" ht="12.75">
      <c r="A536" s="112"/>
      <c r="B536" s="111"/>
      <c r="C536" s="110"/>
      <c r="D536" s="109"/>
      <c r="E536" s="108"/>
      <c r="F536" s="1711"/>
    </row>
    <row r="537" spans="1:4" ht="12.75">
      <c r="A537" s="106"/>
      <c r="B537" s="105"/>
      <c r="C537" s="96"/>
      <c r="D537" s="94"/>
    </row>
    <row r="538" spans="1:6" s="99" customFormat="1" ht="12.75">
      <c r="A538" s="104" t="s">
        <v>40</v>
      </c>
      <c r="B538" s="103" t="s">
        <v>39</v>
      </c>
      <c r="C538" s="102"/>
      <c r="D538" s="101"/>
      <c r="E538" s="100"/>
      <c r="F538" s="100"/>
    </row>
    <row r="539" spans="1:6" s="92" customFormat="1" ht="12.75">
      <c r="A539" s="97"/>
      <c r="B539" s="98"/>
      <c r="C539" s="96"/>
      <c r="D539" s="95"/>
      <c r="E539" s="94"/>
      <c r="F539" s="94"/>
    </row>
    <row r="540" spans="1:6" s="92" customFormat="1" ht="12.75">
      <c r="A540" s="97"/>
      <c r="B540" s="91" t="s">
        <v>38</v>
      </c>
      <c r="C540" s="96"/>
      <c r="D540" s="95"/>
      <c r="E540" s="94"/>
      <c r="F540" s="94">
        <f>F52</f>
        <v>0</v>
      </c>
    </row>
    <row r="541" spans="1:6" s="92" customFormat="1" ht="12.75">
      <c r="A541" s="97"/>
      <c r="B541" s="91" t="s">
        <v>37</v>
      </c>
      <c r="C541" s="96"/>
      <c r="D541" s="95"/>
      <c r="E541" s="94"/>
      <c r="F541" s="94">
        <f>F69</f>
        <v>0</v>
      </c>
    </row>
    <row r="542" spans="1:6" s="92" customFormat="1" ht="12.75">
      <c r="A542" s="97"/>
      <c r="B542" s="91" t="s">
        <v>36</v>
      </c>
      <c r="C542" s="96"/>
      <c r="D542" s="95"/>
      <c r="E542" s="94"/>
      <c r="F542" s="94">
        <f>F108</f>
        <v>0</v>
      </c>
    </row>
    <row r="543" spans="1:6" s="92" customFormat="1" ht="12.75">
      <c r="A543" s="97"/>
      <c r="B543" s="91" t="s">
        <v>35</v>
      </c>
      <c r="C543" s="96"/>
      <c r="D543" s="95"/>
      <c r="E543" s="94"/>
      <c r="F543" s="94">
        <f>F165</f>
        <v>0</v>
      </c>
    </row>
    <row r="544" spans="1:6" s="74" customFormat="1" ht="12.75">
      <c r="A544" s="79"/>
      <c r="B544" s="91" t="s">
        <v>34</v>
      </c>
      <c r="C544" s="77"/>
      <c r="D544" s="76"/>
      <c r="E544" s="90"/>
      <c r="F544" s="1709">
        <f>F178</f>
        <v>0</v>
      </c>
    </row>
    <row r="545" spans="1:6" s="74" customFormat="1" ht="12.75">
      <c r="A545" s="79"/>
      <c r="B545" s="91" t="s">
        <v>33</v>
      </c>
      <c r="C545" s="77"/>
      <c r="D545" s="76"/>
      <c r="E545" s="90"/>
      <c r="F545" s="1709">
        <f>F535</f>
        <v>0</v>
      </c>
    </row>
    <row r="546" spans="1:6" s="74" customFormat="1" ht="12.75">
      <c r="A546" s="79"/>
      <c r="B546" s="69"/>
      <c r="C546" s="77"/>
      <c r="D546" s="76"/>
      <c r="E546" s="90"/>
      <c r="F546" s="1709"/>
    </row>
    <row r="547" spans="1:6" s="84" customFormat="1" ht="12.75">
      <c r="A547" s="89"/>
      <c r="B547" s="88" t="s">
        <v>32</v>
      </c>
      <c r="C547" s="87"/>
      <c r="D547" s="86"/>
      <c r="E547" s="85"/>
      <c r="F547" s="1791">
        <f>SUM(F540:F545)</f>
        <v>0</v>
      </c>
    </row>
    <row r="548" spans="1:6" s="74" customFormat="1" ht="12.75">
      <c r="A548" s="79"/>
      <c r="B548" s="83"/>
      <c r="C548" s="82"/>
      <c r="D548" s="81"/>
      <c r="E548" s="80"/>
      <c r="F548" s="1715"/>
    </row>
    <row r="549" spans="1:6" s="74" customFormat="1" ht="12.75">
      <c r="A549" s="79"/>
      <c r="B549" s="83"/>
      <c r="C549" s="82"/>
      <c r="D549" s="81"/>
      <c r="E549" s="80"/>
      <c r="F549" s="1715"/>
    </row>
    <row r="550" spans="1:6" s="74" customFormat="1" ht="12.75">
      <c r="A550" s="79"/>
      <c r="B550" s="83"/>
      <c r="C550" s="82"/>
      <c r="D550" s="81"/>
      <c r="E550" s="80"/>
      <c r="F550" s="1715"/>
    </row>
    <row r="551" spans="1:6" s="74" customFormat="1" ht="12.75">
      <c r="A551" s="79"/>
      <c r="B551" s="78"/>
      <c r="C551" s="77"/>
      <c r="D551" s="76"/>
      <c r="E551" s="75"/>
      <c r="F551" s="1709"/>
    </row>
  </sheetData>
  <sheetProtection/>
  <mergeCells count="1">
    <mergeCell ref="A1:B1"/>
  </mergeCells>
  <printOptions/>
  <pageMargins left="0.7480314960629921" right="0.1968503937007874" top="0.31496062992125984" bottom="0.984251968503937" header="0.5118110236220472" footer="0.5118110236220472"/>
  <pageSetup firstPageNumber="3" useFirstPageNumber="1" horizontalDpi="600" verticalDpi="600" orientation="portrait" paperSize="9" scale="97" r:id="rId2"/>
  <headerFooter alignWithMargins="0">
    <oddFooter>&amp;L&amp;8REKONSTRUKCIJA - Vodoopskrbni sustav Grada Paga -
- Vodoopskrbni cjevovod VS "Pag" - VS "Babelina Draga"&amp;C&amp;8Revizija:
0&amp;R&amp;8 List: &amp;P</oddFooter>
  </headerFooter>
  <drawing r:id="rId1"/>
</worksheet>
</file>

<file path=xl/worksheets/sheet4.xml><?xml version="1.0" encoding="utf-8"?>
<worksheet xmlns="http://schemas.openxmlformats.org/spreadsheetml/2006/main" xmlns:r="http://schemas.openxmlformats.org/officeDocument/2006/relationships">
  <sheetPr>
    <tabColor theme="4"/>
  </sheetPr>
  <dimension ref="A1:F225"/>
  <sheetViews>
    <sheetView view="pageBreakPreview" zoomScaleSheetLayoutView="100" workbookViewId="0" topLeftCell="A202">
      <selection activeCell="F224" sqref="F224"/>
    </sheetView>
  </sheetViews>
  <sheetFormatPr defaultColWidth="9.140625" defaultRowHeight="12.75"/>
  <cols>
    <col min="1" max="1" width="6.7109375" style="311" customWidth="1"/>
    <col min="2" max="2" width="48.421875" style="307" customWidth="1"/>
    <col min="3" max="3" width="7.8515625" style="310" customWidth="1"/>
    <col min="4" max="4" width="9.28125" style="309" customWidth="1"/>
    <col min="5" max="5" width="13.140625" style="308" customWidth="1"/>
    <col min="6" max="6" width="13.28125" style="1732" customWidth="1"/>
    <col min="7" max="16384" width="9.140625" style="306" customWidth="1"/>
  </cols>
  <sheetData>
    <row r="1" spans="1:6" s="469" customFormat="1" ht="36" customHeight="1">
      <c r="A1" s="2188"/>
      <c r="B1" s="2189"/>
      <c r="C1" s="472"/>
      <c r="D1" s="476"/>
      <c r="E1" s="475" t="s">
        <v>360</v>
      </c>
      <c r="F1" s="1725" t="s">
        <v>17</v>
      </c>
    </row>
    <row r="2" spans="1:6" s="469" customFormat="1" ht="12.75">
      <c r="A2" s="474"/>
      <c r="B2" s="473"/>
      <c r="C2" s="472"/>
      <c r="D2" s="471"/>
      <c r="E2" s="470"/>
      <c r="F2" s="1731"/>
    </row>
    <row r="3" spans="1:6" s="458" customFormat="1" ht="25.5">
      <c r="A3" s="468" t="s">
        <v>0</v>
      </c>
      <c r="B3" s="467" t="s">
        <v>1</v>
      </c>
      <c r="C3" s="466" t="s">
        <v>358</v>
      </c>
      <c r="D3" s="465" t="s">
        <v>3</v>
      </c>
      <c r="E3" s="464" t="s">
        <v>4</v>
      </c>
      <c r="F3" s="1726" t="s">
        <v>5</v>
      </c>
    </row>
    <row r="4" spans="1:6" s="458" customFormat="1" ht="12.75">
      <c r="A4" s="463"/>
      <c r="B4" s="462"/>
      <c r="C4" s="461"/>
      <c r="D4" s="460"/>
      <c r="E4" s="459"/>
      <c r="F4" s="1727"/>
    </row>
    <row r="5" spans="1:6" s="329" customFormat="1" ht="12.75">
      <c r="A5" s="457" t="s">
        <v>478</v>
      </c>
      <c r="B5" s="339" t="s">
        <v>477</v>
      </c>
      <c r="C5" s="338"/>
      <c r="D5" s="336"/>
      <c r="E5" s="456"/>
      <c r="F5" s="1728"/>
    </row>
    <row r="6" spans="1:6" s="329" customFormat="1" ht="12.75">
      <c r="A6" s="455"/>
      <c r="B6" s="327"/>
      <c r="C6" s="332"/>
      <c r="D6" s="330"/>
      <c r="E6" s="454"/>
      <c r="F6" s="1729"/>
    </row>
    <row r="7" spans="1:5" ht="14.25">
      <c r="A7" s="333"/>
      <c r="B7" s="453" t="s">
        <v>476</v>
      </c>
      <c r="C7" s="452"/>
      <c r="D7" s="451"/>
      <c r="E7" s="306"/>
    </row>
    <row r="8" spans="1:5" ht="12.75">
      <c r="A8" s="333"/>
      <c r="C8" s="332"/>
      <c r="D8" s="330"/>
      <c r="E8" s="306"/>
    </row>
    <row r="9" spans="1:6" s="329" customFormat="1" ht="12.75">
      <c r="A9" s="450" t="s">
        <v>475</v>
      </c>
      <c r="B9" s="321" t="s">
        <v>354</v>
      </c>
      <c r="C9" s="421"/>
      <c r="D9" s="420"/>
      <c r="E9" s="449"/>
      <c r="F9" s="1730"/>
    </row>
    <row r="10" spans="1:6" ht="12.75">
      <c r="A10" s="448"/>
      <c r="B10" s="411"/>
      <c r="E10" s="346"/>
      <c r="F10" s="1729"/>
    </row>
    <row r="11" spans="1:6" ht="76.5">
      <c r="A11" s="414" t="s">
        <v>6</v>
      </c>
      <c r="B11" s="416" t="s">
        <v>474</v>
      </c>
      <c r="C11" s="371"/>
      <c r="D11" s="370"/>
      <c r="E11" s="351"/>
      <c r="F11" s="1729"/>
    </row>
    <row r="12" spans="1:6" ht="12.75">
      <c r="A12" s="414"/>
      <c r="B12" s="416"/>
      <c r="C12" s="371"/>
      <c r="D12" s="370"/>
      <c r="E12" s="351"/>
      <c r="F12" s="1729"/>
    </row>
    <row r="13" spans="1:6" ht="12.75">
      <c r="A13" s="414"/>
      <c r="B13" s="416" t="s">
        <v>473</v>
      </c>
      <c r="C13" s="353" t="s">
        <v>287</v>
      </c>
      <c r="D13" s="352">
        <v>1270</v>
      </c>
      <c r="E13" s="351"/>
      <c r="F13" s="1729">
        <f>D13*E13</f>
        <v>0</v>
      </c>
    </row>
    <row r="14" spans="1:6" ht="12.75">
      <c r="A14" s="414"/>
      <c r="B14" s="416"/>
      <c r="C14" s="353"/>
      <c r="D14" s="352"/>
      <c r="E14" s="351"/>
      <c r="F14" s="1729"/>
    </row>
    <row r="15" spans="1:6" s="307" customFormat="1" ht="97.5" customHeight="1">
      <c r="A15" s="414" t="s">
        <v>7</v>
      </c>
      <c r="B15" s="447" t="s">
        <v>472</v>
      </c>
      <c r="C15" s="446"/>
      <c r="D15" s="445"/>
      <c r="E15" s="308"/>
      <c r="F15" s="1729"/>
    </row>
    <row r="16" spans="1:6" s="437" customFormat="1" ht="15.75" customHeight="1">
      <c r="A16" s="439"/>
      <c r="B16" s="443"/>
      <c r="C16" s="440"/>
      <c r="D16" s="444"/>
      <c r="E16" s="442"/>
      <c r="F16" s="1733"/>
    </row>
    <row r="17" spans="1:6" s="437" customFormat="1" ht="14.25">
      <c r="A17" s="439"/>
      <c r="B17" s="443" t="s">
        <v>471</v>
      </c>
      <c r="C17" s="440" t="s">
        <v>294</v>
      </c>
      <c r="D17" s="357">
        <v>4500</v>
      </c>
      <c r="E17" s="442"/>
      <c r="F17" s="1733">
        <f>D17*E17</f>
        <v>0</v>
      </c>
    </row>
    <row r="18" spans="1:6" s="437" customFormat="1" ht="12.75">
      <c r="A18" s="439"/>
      <c r="B18" s="443"/>
      <c r="C18" s="440"/>
      <c r="D18" s="357"/>
      <c r="E18" s="442"/>
      <c r="F18" s="1733"/>
    </row>
    <row r="19" spans="1:6" s="307" customFormat="1" ht="76.5">
      <c r="A19" s="414" t="s">
        <v>8</v>
      </c>
      <c r="B19" s="443" t="s">
        <v>470</v>
      </c>
      <c r="C19" s="446"/>
      <c r="D19" s="445"/>
      <c r="E19" s="308"/>
      <c r="F19" s="1729"/>
    </row>
    <row r="20" spans="1:6" s="437" customFormat="1" ht="15.75" customHeight="1">
      <c r="A20" s="439"/>
      <c r="B20" s="443"/>
      <c r="C20" s="440"/>
      <c r="D20" s="444"/>
      <c r="E20" s="442"/>
      <c r="F20" s="1733"/>
    </row>
    <row r="21" spans="1:6" s="437" customFormat="1" ht="14.25">
      <c r="A21" s="439"/>
      <c r="B21" s="443" t="s">
        <v>469</v>
      </c>
      <c r="C21" s="440" t="s">
        <v>294</v>
      </c>
      <c r="D21" s="357">
        <v>3000</v>
      </c>
      <c r="E21" s="442"/>
      <c r="F21" s="1733">
        <f>D21*E21</f>
        <v>0</v>
      </c>
    </row>
    <row r="22" spans="1:6" s="437" customFormat="1" ht="12.75">
      <c r="A22" s="439"/>
      <c r="B22" s="443"/>
      <c r="C22" s="440"/>
      <c r="D22" s="357"/>
      <c r="E22" s="442"/>
      <c r="F22" s="1733"/>
    </row>
    <row r="23" spans="1:6" s="437" customFormat="1" ht="51">
      <c r="A23" s="439" t="s">
        <v>10</v>
      </c>
      <c r="B23" s="435" t="s">
        <v>468</v>
      </c>
      <c r="C23" s="440"/>
      <c r="D23" s="357"/>
      <c r="E23" s="442"/>
      <c r="F23" s="1733"/>
    </row>
    <row r="24" spans="1:6" s="437" customFormat="1" ht="12.75">
      <c r="A24" s="439"/>
      <c r="B24" s="435"/>
      <c r="C24" s="440"/>
      <c r="D24" s="357"/>
      <c r="E24" s="442"/>
      <c r="F24" s="1733"/>
    </row>
    <row r="25" spans="1:6" s="437" customFormat="1" ht="12.75">
      <c r="A25" s="439"/>
      <c r="B25" s="435" t="s">
        <v>438</v>
      </c>
      <c r="C25" s="440" t="s">
        <v>48</v>
      </c>
      <c r="D25" s="357">
        <v>12</v>
      </c>
      <c r="E25" s="442"/>
      <c r="F25" s="1733">
        <f>D25*E25</f>
        <v>0</v>
      </c>
    </row>
    <row r="26" spans="1:6" s="437" customFormat="1" ht="12.75">
      <c r="A26" s="439"/>
      <c r="B26" s="443"/>
      <c r="C26" s="440"/>
      <c r="D26" s="357"/>
      <c r="E26" s="442"/>
      <c r="F26" s="1733"/>
    </row>
    <row r="27" spans="1:6" s="307" customFormat="1" ht="51">
      <c r="A27" s="355" t="s">
        <v>29</v>
      </c>
      <c r="B27" s="367" t="s">
        <v>467</v>
      </c>
      <c r="C27" s="310"/>
      <c r="D27" s="308"/>
      <c r="E27" s="356"/>
      <c r="F27" s="1734"/>
    </row>
    <row r="28" spans="1:6" s="307" customFormat="1" ht="38.25">
      <c r="A28" s="350"/>
      <c r="B28" s="367" t="s">
        <v>464</v>
      </c>
      <c r="C28" s="310"/>
      <c r="D28" s="308"/>
      <c r="E28" s="356"/>
      <c r="F28" s="1734"/>
    </row>
    <row r="29" spans="1:6" s="307" customFormat="1" ht="25.5">
      <c r="A29" s="350"/>
      <c r="B29" s="367" t="s">
        <v>466</v>
      </c>
      <c r="C29" s="310"/>
      <c r="D29" s="308"/>
      <c r="E29" s="356"/>
      <c r="F29" s="1734"/>
    </row>
    <row r="30" spans="1:6" s="307" customFormat="1" ht="12.75">
      <c r="A30" s="350"/>
      <c r="B30" s="367"/>
      <c r="C30" s="310"/>
      <c r="D30" s="308"/>
      <c r="E30" s="356"/>
      <c r="F30" s="1734"/>
    </row>
    <row r="31" spans="1:6" s="307" customFormat="1" ht="14.25">
      <c r="A31" s="350"/>
      <c r="B31" s="367" t="s">
        <v>462</v>
      </c>
      <c r="C31" s="348" t="s">
        <v>431</v>
      </c>
      <c r="D31" s="368">
        <v>130</v>
      </c>
      <c r="E31" s="356"/>
      <c r="F31" s="1734">
        <f>D31*E31</f>
        <v>0</v>
      </c>
    </row>
    <row r="32" spans="1:6" s="307" customFormat="1" ht="12.75">
      <c r="A32" s="350"/>
      <c r="B32" s="367"/>
      <c r="C32" s="348"/>
      <c r="D32" s="368"/>
      <c r="E32" s="356"/>
      <c r="F32" s="1734"/>
    </row>
    <row r="33" spans="1:6" s="307" customFormat="1" ht="63.75">
      <c r="A33" s="355" t="s">
        <v>115</v>
      </c>
      <c r="B33" s="367" t="s">
        <v>465</v>
      </c>
      <c r="C33" s="310"/>
      <c r="D33" s="308"/>
      <c r="E33" s="356"/>
      <c r="F33" s="1734"/>
    </row>
    <row r="34" spans="1:6" s="307" customFormat="1" ht="38.25">
      <c r="A34" s="350"/>
      <c r="B34" s="367" t="s">
        <v>464</v>
      </c>
      <c r="C34" s="310"/>
      <c r="D34" s="308"/>
      <c r="E34" s="356"/>
      <c r="F34" s="1734"/>
    </row>
    <row r="35" spans="1:6" s="307" customFormat="1" ht="25.5">
      <c r="A35" s="350"/>
      <c r="B35" s="367" t="s">
        <v>463</v>
      </c>
      <c r="C35" s="310"/>
      <c r="D35" s="308"/>
      <c r="E35" s="356"/>
      <c r="F35" s="1734"/>
    </row>
    <row r="36" spans="1:6" s="307" customFormat="1" ht="12.75">
      <c r="A36" s="350"/>
      <c r="B36" s="367"/>
      <c r="C36" s="310"/>
      <c r="D36" s="308"/>
      <c r="E36" s="356"/>
      <c r="F36" s="1734"/>
    </row>
    <row r="37" spans="1:6" s="307" customFormat="1" ht="14.25">
      <c r="A37" s="350"/>
      <c r="B37" s="367" t="s">
        <v>462</v>
      </c>
      <c r="C37" s="348" t="s">
        <v>431</v>
      </c>
      <c r="D37" s="368">
        <v>2200</v>
      </c>
      <c r="E37" s="356"/>
      <c r="F37" s="1734">
        <f>D37*E37</f>
        <v>0</v>
      </c>
    </row>
    <row r="38" spans="1:6" s="307" customFormat="1" ht="12.75">
      <c r="A38" s="350"/>
      <c r="B38" s="367"/>
      <c r="C38" s="310"/>
      <c r="D38" s="308"/>
      <c r="E38" s="356"/>
      <c r="F38" s="1734"/>
    </row>
    <row r="39" spans="1:6" s="307" customFormat="1" ht="25.5">
      <c r="A39" s="355" t="s">
        <v>105</v>
      </c>
      <c r="B39" s="364" t="s">
        <v>461</v>
      </c>
      <c r="C39" s="371"/>
      <c r="D39" s="415"/>
      <c r="E39" s="356"/>
      <c r="F39" s="1734"/>
    </row>
    <row r="40" spans="1:6" s="307" customFormat="1" ht="38.25">
      <c r="A40" s="350"/>
      <c r="B40" s="441" t="s">
        <v>460</v>
      </c>
      <c r="C40" s="371"/>
      <c r="D40" s="415"/>
      <c r="E40" s="356"/>
      <c r="F40" s="1734"/>
    </row>
    <row r="41" spans="1:6" s="307" customFormat="1" ht="12.75">
      <c r="A41" s="350"/>
      <c r="B41" s="358"/>
      <c r="C41" s="371"/>
      <c r="D41" s="415"/>
      <c r="E41" s="356"/>
      <c r="F41" s="1734"/>
    </row>
    <row r="42" spans="1:6" s="307" customFormat="1" ht="14.25">
      <c r="A42" s="350"/>
      <c r="B42" s="416" t="s">
        <v>459</v>
      </c>
      <c r="C42" s="353" t="s">
        <v>431</v>
      </c>
      <c r="D42" s="413">
        <v>10</v>
      </c>
      <c r="E42" s="356"/>
      <c r="F42" s="1734">
        <f>D42*E42</f>
        <v>0</v>
      </c>
    </row>
    <row r="43" spans="1:6" s="307" customFormat="1" ht="12.75">
      <c r="A43" s="350"/>
      <c r="B43" s="416"/>
      <c r="C43" s="353"/>
      <c r="D43" s="413"/>
      <c r="E43" s="356"/>
      <c r="F43" s="1734"/>
    </row>
    <row r="44" spans="1:6" s="437" customFormat="1" ht="89.25">
      <c r="A44" s="439" t="s">
        <v>286</v>
      </c>
      <c r="B44" s="364" t="s">
        <v>458</v>
      </c>
      <c r="C44" s="440"/>
      <c r="D44" s="357"/>
      <c r="E44" s="438"/>
      <c r="F44" s="1735"/>
    </row>
    <row r="45" spans="1:6" s="437" customFormat="1" ht="12.75">
      <c r="A45" s="439"/>
      <c r="B45" s="364"/>
      <c r="C45" s="440"/>
      <c r="D45" s="357"/>
      <c r="E45" s="438"/>
      <c r="F45" s="1735"/>
    </row>
    <row r="46" spans="1:6" s="437" customFormat="1" ht="14.25">
      <c r="A46" s="439"/>
      <c r="B46" s="364" t="s">
        <v>457</v>
      </c>
      <c r="C46" s="353" t="s">
        <v>431</v>
      </c>
      <c r="D46" s="413">
        <v>12</v>
      </c>
      <c r="E46" s="438"/>
      <c r="F46" s="1735">
        <f>D46*E46</f>
        <v>0</v>
      </c>
    </row>
    <row r="47" spans="1:6" s="307" customFormat="1" ht="12.75">
      <c r="A47" s="350"/>
      <c r="B47" s="436"/>
      <c r="C47" s="310"/>
      <c r="D47" s="308"/>
      <c r="E47" s="356"/>
      <c r="F47" s="1734"/>
    </row>
    <row r="48" spans="1:6" s="307" customFormat="1" ht="89.25">
      <c r="A48" s="355" t="s">
        <v>282</v>
      </c>
      <c r="B48" s="367" t="s">
        <v>456</v>
      </c>
      <c r="C48" s="348"/>
      <c r="D48" s="308"/>
      <c r="E48" s="356"/>
      <c r="F48" s="1734"/>
    </row>
    <row r="49" spans="1:6" s="307" customFormat="1" ht="12.75">
      <c r="A49" s="350"/>
      <c r="B49" s="367"/>
      <c r="C49" s="348"/>
      <c r="D49" s="308"/>
      <c r="E49" s="356"/>
      <c r="F49" s="1734"/>
    </row>
    <row r="50" spans="1:6" s="307" customFormat="1" ht="27">
      <c r="A50" s="350"/>
      <c r="B50" s="367" t="s">
        <v>454</v>
      </c>
      <c r="C50" s="348" t="s">
        <v>431</v>
      </c>
      <c r="D50" s="368">
        <v>140</v>
      </c>
      <c r="E50" s="356"/>
      <c r="F50" s="1734">
        <f>D50*E50</f>
        <v>0</v>
      </c>
    </row>
    <row r="51" spans="1:6" s="307" customFormat="1" ht="12.75">
      <c r="A51" s="350"/>
      <c r="B51" s="436"/>
      <c r="C51" s="310"/>
      <c r="D51" s="308"/>
      <c r="E51" s="356"/>
      <c r="F51" s="1734"/>
    </row>
    <row r="52" spans="1:6" s="307" customFormat="1" ht="102">
      <c r="A52" s="355" t="s">
        <v>279</v>
      </c>
      <c r="B52" s="367" t="s">
        <v>455</v>
      </c>
      <c r="C52" s="348"/>
      <c r="D52" s="308"/>
      <c r="E52" s="356"/>
      <c r="F52" s="1734"/>
    </row>
    <row r="53" spans="1:6" s="307" customFormat="1" ht="27">
      <c r="A53" s="355"/>
      <c r="B53" s="367" t="s">
        <v>454</v>
      </c>
      <c r="C53" s="348" t="s">
        <v>431</v>
      </c>
      <c r="D53" s="368">
        <v>850</v>
      </c>
      <c r="E53" s="356"/>
      <c r="F53" s="1734">
        <f>D53*E53</f>
        <v>0</v>
      </c>
    </row>
    <row r="54" spans="1:6" s="307" customFormat="1" ht="12.75">
      <c r="A54" s="355"/>
      <c r="B54" s="367"/>
      <c r="C54" s="348"/>
      <c r="D54" s="368"/>
      <c r="E54" s="356"/>
      <c r="F54" s="1734"/>
    </row>
    <row r="55" spans="1:6" s="307" customFormat="1" ht="52.5">
      <c r="A55" s="355" t="s">
        <v>276</v>
      </c>
      <c r="B55" s="364" t="s">
        <v>453</v>
      </c>
      <c r="C55" s="353"/>
      <c r="D55" s="415"/>
      <c r="E55" s="356"/>
      <c r="F55" s="1734"/>
    </row>
    <row r="56" spans="1:6" s="307" customFormat="1" ht="51">
      <c r="A56" s="355"/>
      <c r="B56" s="364" t="s">
        <v>451</v>
      </c>
      <c r="C56" s="353"/>
      <c r="D56" s="415"/>
      <c r="E56" s="356"/>
      <c r="F56" s="1734"/>
    </row>
    <row r="57" spans="1:6" s="307" customFormat="1" ht="40.5" customHeight="1">
      <c r="A57" s="355"/>
      <c r="B57" s="364" t="s">
        <v>450</v>
      </c>
      <c r="C57" s="353"/>
      <c r="D57" s="415"/>
      <c r="E57" s="356"/>
      <c r="F57" s="1734"/>
    </row>
    <row r="58" spans="1:6" s="307" customFormat="1" ht="27">
      <c r="A58" s="355"/>
      <c r="B58" s="364" t="s">
        <v>444</v>
      </c>
      <c r="C58" s="353" t="s">
        <v>431</v>
      </c>
      <c r="D58" s="413">
        <v>650</v>
      </c>
      <c r="E58" s="356"/>
      <c r="F58" s="1734">
        <f>D58*E58</f>
        <v>0</v>
      </c>
    </row>
    <row r="59" spans="1:6" s="307" customFormat="1" ht="12.75">
      <c r="A59" s="355"/>
      <c r="B59" s="367"/>
      <c r="C59" s="348"/>
      <c r="D59" s="368"/>
      <c r="E59" s="356"/>
      <c r="F59" s="1734"/>
    </row>
    <row r="60" spans="1:6" s="307" customFormat="1" ht="78">
      <c r="A60" s="355" t="s">
        <v>273</v>
      </c>
      <c r="B60" s="364" t="s">
        <v>452</v>
      </c>
      <c r="C60" s="353"/>
      <c r="D60" s="415"/>
      <c r="E60" s="412"/>
      <c r="F60" s="1736"/>
    </row>
    <row r="61" spans="1:6" s="307" customFormat="1" ht="51">
      <c r="A61" s="355"/>
      <c r="B61" s="364" t="s">
        <v>451</v>
      </c>
      <c r="C61" s="353"/>
      <c r="D61" s="415"/>
      <c r="E61" s="412"/>
      <c r="F61" s="1736"/>
    </row>
    <row r="62" spans="1:6" s="307" customFormat="1" ht="38.25">
      <c r="A62" s="355"/>
      <c r="B62" s="364" t="s">
        <v>450</v>
      </c>
      <c r="C62" s="353"/>
      <c r="D62" s="415"/>
      <c r="E62" s="412"/>
      <c r="F62" s="1736"/>
    </row>
    <row r="63" spans="1:6" s="307" customFormat="1" ht="27">
      <c r="A63" s="355"/>
      <c r="B63" s="364" t="s">
        <v>444</v>
      </c>
      <c r="C63" s="353" t="s">
        <v>431</v>
      </c>
      <c r="D63" s="413">
        <v>600</v>
      </c>
      <c r="E63" s="412"/>
      <c r="F63" s="1736">
        <f>D63*E63</f>
        <v>0</v>
      </c>
    </row>
    <row r="64" spans="1:6" s="307" customFormat="1" ht="12.75">
      <c r="A64" s="355"/>
      <c r="B64" s="364"/>
      <c r="C64" s="353"/>
      <c r="D64" s="413"/>
      <c r="E64" s="412"/>
      <c r="F64" s="1736"/>
    </row>
    <row r="65" spans="1:6" s="307" customFormat="1" ht="90.75">
      <c r="A65" s="355" t="s">
        <v>449</v>
      </c>
      <c r="B65" s="367" t="s">
        <v>448</v>
      </c>
      <c r="C65" s="310"/>
      <c r="D65" s="308"/>
      <c r="E65" s="356"/>
      <c r="F65" s="1734"/>
    </row>
    <row r="66" spans="1:6" s="307" customFormat="1" ht="12.75">
      <c r="A66" s="355"/>
      <c r="B66" s="367"/>
      <c r="C66" s="310"/>
      <c r="D66" s="308"/>
      <c r="E66" s="356"/>
      <c r="F66" s="1734"/>
    </row>
    <row r="67" spans="1:6" s="307" customFormat="1" ht="27">
      <c r="A67" s="350"/>
      <c r="B67" s="364" t="s">
        <v>447</v>
      </c>
      <c r="C67" s="348" t="s">
        <v>431</v>
      </c>
      <c r="D67" s="368">
        <v>60</v>
      </c>
      <c r="E67" s="356"/>
      <c r="F67" s="1734">
        <f>D67*E67</f>
        <v>0</v>
      </c>
    </row>
    <row r="68" spans="1:6" s="307" customFormat="1" ht="12.75">
      <c r="A68" s="350"/>
      <c r="B68" s="436"/>
      <c r="C68" s="310"/>
      <c r="D68" s="308"/>
      <c r="E68" s="356"/>
      <c r="F68" s="1734"/>
    </row>
    <row r="69" spans="1:6" s="307" customFormat="1" ht="63.75">
      <c r="A69" s="355" t="s">
        <v>446</v>
      </c>
      <c r="B69" s="364" t="s">
        <v>445</v>
      </c>
      <c r="C69" s="353"/>
      <c r="D69" s="413"/>
      <c r="E69" s="412"/>
      <c r="F69" s="1736"/>
    </row>
    <row r="70" spans="1:6" s="307" customFormat="1" ht="12.75">
      <c r="A70" s="350"/>
      <c r="B70" s="367"/>
      <c r="C70" s="348"/>
      <c r="D70" s="368"/>
      <c r="E70" s="356"/>
      <c r="F70" s="1734"/>
    </row>
    <row r="71" spans="1:6" s="307" customFormat="1" ht="27">
      <c r="A71" s="350"/>
      <c r="B71" s="364" t="s">
        <v>444</v>
      </c>
      <c r="C71" s="348" t="s">
        <v>431</v>
      </c>
      <c r="D71" s="368">
        <v>30</v>
      </c>
      <c r="E71" s="356"/>
      <c r="F71" s="1734">
        <f>D71*E71</f>
        <v>0</v>
      </c>
    </row>
    <row r="72" spans="1:6" s="307" customFormat="1" ht="12.75">
      <c r="A72" s="350"/>
      <c r="B72" s="367"/>
      <c r="C72" s="348"/>
      <c r="D72" s="368"/>
      <c r="E72" s="356"/>
      <c r="F72" s="1734"/>
    </row>
    <row r="73" spans="1:6" s="307" customFormat="1" ht="51">
      <c r="A73" s="355" t="s">
        <v>443</v>
      </c>
      <c r="B73" s="364" t="s">
        <v>442</v>
      </c>
      <c r="C73" s="371"/>
      <c r="D73" s="415"/>
      <c r="E73" s="356"/>
      <c r="F73" s="1734"/>
    </row>
    <row r="74" spans="1:6" s="307" customFormat="1" ht="12.75">
      <c r="A74" s="355"/>
      <c r="B74" s="364"/>
      <c r="C74" s="371"/>
      <c r="D74" s="415"/>
      <c r="E74" s="356"/>
      <c r="F74" s="1734"/>
    </row>
    <row r="75" spans="1:6" s="307" customFormat="1" ht="14.25">
      <c r="A75" s="355"/>
      <c r="B75" s="364" t="s">
        <v>441</v>
      </c>
      <c r="C75" s="353" t="s">
        <v>431</v>
      </c>
      <c r="D75" s="413">
        <v>3</v>
      </c>
      <c r="E75" s="356"/>
      <c r="F75" s="1734">
        <f>D75*E75</f>
        <v>0</v>
      </c>
    </row>
    <row r="76" spans="1:6" s="307" customFormat="1" ht="12.75">
      <c r="A76" s="355"/>
      <c r="B76" s="364"/>
      <c r="C76" s="358"/>
      <c r="D76" s="358"/>
      <c r="E76" s="356"/>
      <c r="F76" s="1734"/>
    </row>
    <row r="77" spans="1:6" s="307" customFormat="1" ht="63.75">
      <c r="A77" s="355" t="s">
        <v>440</v>
      </c>
      <c r="B77" s="435" t="s">
        <v>439</v>
      </c>
      <c r="C77" s="432"/>
      <c r="D77" s="431"/>
      <c r="E77" s="308"/>
      <c r="F77" s="1729"/>
    </row>
    <row r="78" spans="1:6" s="307" customFormat="1" ht="12.75">
      <c r="A78" s="355"/>
      <c r="B78" s="435"/>
      <c r="C78" s="432"/>
      <c r="D78" s="431"/>
      <c r="E78" s="308"/>
      <c r="F78" s="1729"/>
    </row>
    <row r="79" spans="1:6" s="307" customFormat="1" ht="12.75">
      <c r="A79" s="350"/>
      <c r="B79" s="435" t="s">
        <v>438</v>
      </c>
      <c r="C79" s="348" t="s">
        <v>48</v>
      </c>
      <c r="D79" s="434">
        <v>12</v>
      </c>
      <c r="E79" s="308"/>
      <c r="F79" s="1729">
        <f>D79*E79</f>
        <v>0</v>
      </c>
    </row>
    <row r="80" spans="1:6" s="307" customFormat="1" ht="12.75">
      <c r="A80" s="350"/>
      <c r="B80" s="433"/>
      <c r="C80" s="432"/>
      <c r="D80" s="431"/>
      <c r="E80" s="308"/>
      <c r="F80" s="1729"/>
    </row>
    <row r="81" spans="1:6" s="307" customFormat="1" ht="25.5">
      <c r="A81" s="355" t="s">
        <v>437</v>
      </c>
      <c r="B81" s="364" t="s">
        <v>436</v>
      </c>
      <c r="C81" s="353"/>
      <c r="D81" s="415"/>
      <c r="E81" s="356"/>
      <c r="F81" s="330"/>
    </row>
    <row r="82" spans="1:6" s="307" customFormat="1" ht="25.5">
      <c r="A82" s="355"/>
      <c r="B82" s="364" t="s">
        <v>435</v>
      </c>
      <c r="C82" s="353"/>
      <c r="D82" s="415"/>
      <c r="E82" s="356"/>
      <c r="F82" s="330"/>
    </row>
    <row r="83" spans="1:6" s="307" customFormat="1" ht="12.75">
      <c r="A83" s="355"/>
      <c r="B83" s="364"/>
      <c r="C83" s="353"/>
      <c r="D83" s="415"/>
      <c r="E83" s="356"/>
      <c r="F83" s="330"/>
    </row>
    <row r="84" spans="1:6" s="307" customFormat="1" ht="14.25">
      <c r="A84" s="355"/>
      <c r="B84" s="364" t="s">
        <v>432</v>
      </c>
      <c r="C84" s="353" t="s">
        <v>431</v>
      </c>
      <c r="D84" s="413">
        <v>70</v>
      </c>
      <c r="E84" s="356"/>
      <c r="F84" s="330">
        <f>D84*E84</f>
        <v>0</v>
      </c>
    </row>
    <row r="85" spans="1:6" s="307" customFormat="1" ht="12.75">
      <c r="A85" s="355"/>
      <c r="B85" s="364"/>
      <c r="C85" s="353"/>
      <c r="D85" s="413"/>
      <c r="E85" s="356"/>
      <c r="F85" s="330"/>
    </row>
    <row r="86" spans="1:6" s="307" customFormat="1" ht="38.25">
      <c r="A86" s="355" t="s">
        <v>434</v>
      </c>
      <c r="B86" s="364" t="s">
        <v>433</v>
      </c>
      <c r="C86" s="353"/>
      <c r="D86" s="413"/>
      <c r="E86" s="356"/>
      <c r="F86" s="330"/>
    </row>
    <row r="87" spans="1:6" s="307" customFormat="1" ht="12.75">
      <c r="A87" s="355"/>
      <c r="B87" s="364"/>
      <c r="C87" s="353"/>
      <c r="D87" s="413"/>
      <c r="E87" s="356"/>
      <c r="F87" s="330"/>
    </row>
    <row r="88" spans="1:6" s="307" customFormat="1" ht="14.25">
      <c r="A88" s="355"/>
      <c r="B88" s="364" t="s">
        <v>432</v>
      </c>
      <c r="C88" s="353" t="s">
        <v>431</v>
      </c>
      <c r="D88" s="413">
        <v>2250</v>
      </c>
      <c r="E88" s="356"/>
      <c r="F88" s="330">
        <f>D88*E88</f>
        <v>0</v>
      </c>
    </row>
    <row r="89" spans="1:6" s="307" customFormat="1" ht="12.75">
      <c r="A89" s="355"/>
      <c r="B89" s="364"/>
      <c r="C89" s="353"/>
      <c r="D89" s="413"/>
      <c r="E89" s="356"/>
      <c r="F89" s="330"/>
    </row>
    <row r="90" spans="1:6" s="307" customFormat="1" ht="25.5">
      <c r="A90" s="355" t="s">
        <v>430</v>
      </c>
      <c r="B90" s="364" t="s">
        <v>429</v>
      </c>
      <c r="C90" s="353"/>
      <c r="D90" s="415"/>
      <c r="E90" s="356"/>
      <c r="F90" s="330"/>
    </row>
    <row r="91" spans="1:6" s="307" customFormat="1" ht="12.75">
      <c r="A91" s="355"/>
      <c r="B91" s="364"/>
      <c r="C91" s="353"/>
      <c r="D91" s="415"/>
      <c r="E91" s="356"/>
      <c r="F91" s="330"/>
    </row>
    <row r="92" spans="1:6" s="307" customFormat="1" ht="12.75">
      <c r="A92" s="355"/>
      <c r="B92" s="364" t="s">
        <v>428</v>
      </c>
      <c r="C92" s="353" t="s">
        <v>48</v>
      </c>
      <c r="D92" s="413">
        <v>1315</v>
      </c>
      <c r="E92" s="356"/>
      <c r="F92" s="330">
        <f>D92*E92</f>
        <v>0</v>
      </c>
    </row>
    <row r="93" spans="1:6" s="307" customFormat="1" ht="12.75">
      <c r="A93" s="355"/>
      <c r="B93" s="364"/>
      <c r="C93" s="353"/>
      <c r="D93" s="413"/>
      <c r="E93" s="356"/>
      <c r="F93" s="330"/>
    </row>
    <row r="94" spans="1:6" s="341" customFormat="1" ht="12.75">
      <c r="A94" s="390"/>
      <c r="B94" s="344" t="s">
        <v>427</v>
      </c>
      <c r="C94" s="429"/>
      <c r="D94" s="428"/>
      <c r="E94" s="342"/>
      <c r="F94" s="1737">
        <f>F92+F88+F84+F79+F75+F71+F67+F63+F58+F53+F50+F46+F42+F37+F31+F25+F21+F17+F13</f>
        <v>0</v>
      </c>
    </row>
    <row r="95" spans="1:6" ht="12.75">
      <c r="A95" s="383"/>
      <c r="B95" s="426"/>
      <c r="C95" s="425"/>
      <c r="D95" s="424"/>
      <c r="E95" s="379"/>
      <c r="F95" s="1738"/>
    </row>
    <row r="96" spans="1:6" ht="12.75">
      <c r="A96" s="383"/>
      <c r="B96" s="411"/>
      <c r="E96" s="346"/>
      <c r="F96" s="1729"/>
    </row>
    <row r="97" spans="1:6" s="341" customFormat="1" ht="12.75">
      <c r="A97" s="423" t="s">
        <v>426</v>
      </c>
      <c r="B97" s="422" t="s">
        <v>331</v>
      </c>
      <c r="C97" s="376"/>
      <c r="D97" s="375"/>
      <c r="E97" s="374"/>
      <c r="F97" s="1730"/>
    </row>
    <row r="98" spans="1:6" ht="12.75">
      <c r="A98" s="427"/>
      <c r="B98" s="430"/>
      <c r="E98" s="346"/>
      <c r="F98" s="1729"/>
    </row>
    <row r="99" spans="1:6" s="307" customFormat="1" ht="63.75">
      <c r="A99" s="355" t="s">
        <v>6</v>
      </c>
      <c r="B99" s="399" t="s">
        <v>425</v>
      </c>
      <c r="C99" s="353"/>
      <c r="D99" s="413"/>
      <c r="E99" s="356"/>
      <c r="F99" s="1734"/>
    </row>
    <row r="100" spans="1:6" s="307" customFormat="1" ht="12.75">
      <c r="A100" s="355"/>
      <c r="B100" s="399"/>
      <c r="C100" s="353"/>
      <c r="D100" s="413"/>
      <c r="E100" s="356"/>
      <c r="F100" s="1734"/>
    </row>
    <row r="101" spans="1:6" s="307" customFormat="1" ht="14.25">
      <c r="A101" s="355"/>
      <c r="B101" s="399" t="s">
        <v>424</v>
      </c>
      <c r="C101" s="348" t="s">
        <v>270</v>
      </c>
      <c r="D101" s="368">
        <v>45</v>
      </c>
      <c r="E101" s="356"/>
      <c r="F101" s="1734">
        <f>D101*E101</f>
        <v>0</v>
      </c>
    </row>
    <row r="102" spans="1:6" s="307" customFormat="1" ht="12.75">
      <c r="A102" s="355"/>
      <c r="B102" s="358"/>
      <c r="C102" s="353"/>
      <c r="D102" s="413"/>
      <c r="E102" s="356"/>
      <c r="F102" s="1734"/>
    </row>
    <row r="103" spans="1:6" s="341" customFormat="1" ht="12.75">
      <c r="A103" s="423"/>
      <c r="B103" s="344" t="s">
        <v>423</v>
      </c>
      <c r="C103" s="429"/>
      <c r="D103" s="428"/>
      <c r="E103" s="342"/>
      <c r="F103" s="1737">
        <f>F101</f>
        <v>0</v>
      </c>
    </row>
    <row r="104" spans="1:6" ht="12.75">
      <c r="A104" s="427"/>
      <c r="B104" s="426"/>
      <c r="C104" s="425"/>
      <c r="D104" s="424"/>
      <c r="E104" s="379"/>
      <c r="F104" s="1738"/>
    </row>
    <row r="105" spans="1:6" ht="12.75">
      <c r="A105" s="383"/>
      <c r="B105" s="411"/>
      <c r="E105" s="346"/>
      <c r="F105" s="1729"/>
    </row>
    <row r="106" spans="1:6" s="341" customFormat="1" ht="12.75" customHeight="1">
      <c r="A106" s="423" t="s">
        <v>422</v>
      </c>
      <c r="B106" s="422" t="s">
        <v>421</v>
      </c>
      <c r="C106" s="421"/>
      <c r="D106" s="420"/>
      <c r="E106" s="419"/>
      <c r="F106" s="1739"/>
    </row>
    <row r="107" spans="1:4" ht="12.75" customHeight="1">
      <c r="A107" s="418"/>
      <c r="B107" s="417"/>
      <c r="C107" s="332"/>
      <c r="D107" s="330"/>
    </row>
    <row r="108" spans="1:5" ht="25.5">
      <c r="A108" s="414" t="s">
        <v>6</v>
      </c>
      <c r="B108" s="416" t="s">
        <v>420</v>
      </c>
      <c r="C108" s="395"/>
      <c r="D108" s="357"/>
      <c r="E108" s="415"/>
    </row>
    <row r="109" spans="1:6" ht="12.75" customHeight="1">
      <c r="A109" s="414"/>
      <c r="B109" s="364" t="s">
        <v>419</v>
      </c>
      <c r="C109" s="395" t="s">
        <v>313</v>
      </c>
      <c r="D109" s="357">
        <v>20</v>
      </c>
      <c r="E109" s="351"/>
      <c r="F109" s="1729">
        <f>D109*E109</f>
        <v>0</v>
      </c>
    </row>
    <row r="110" spans="1:6" ht="12.75" customHeight="1">
      <c r="A110" s="414"/>
      <c r="B110" s="364"/>
      <c r="C110" s="395"/>
      <c r="D110" s="357"/>
      <c r="E110" s="351"/>
      <c r="F110" s="1729"/>
    </row>
    <row r="111" spans="1:6" s="307" customFormat="1" ht="38.25">
      <c r="A111" s="414" t="s">
        <v>7</v>
      </c>
      <c r="B111" s="399" t="s">
        <v>418</v>
      </c>
      <c r="C111" s="353"/>
      <c r="D111" s="413"/>
      <c r="E111" s="412"/>
      <c r="F111" s="1734"/>
    </row>
    <row r="112" spans="1:6" s="307" customFormat="1" ht="12.75">
      <c r="A112" s="355"/>
      <c r="B112" s="364"/>
      <c r="C112" s="353"/>
      <c r="D112" s="413"/>
      <c r="E112" s="412"/>
      <c r="F112" s="1734"/>
    </row>
    <row r="113" spans="1:6" s="307" customFormat="1" ht="12.75">
      <c r="A113" s="355"/>
      <c r="B113" s="399" t="s">
        <v>417</v>
      </c>
      <c r="C113" s="353" t="s">
        <v>309</v>
      </c>
      <c r="D113" s="357">
        <v>1800</v>
      </c>
      <c r="E113" s="412"/>
      <c r="F113" s="1734">
        <f>D113*E113</f>
        <v>0</v>
      </c>
    </row>
    <row r="114" spans="1:6" s="307" customFormat="1" ht="12.75">
      <c r="A114" s="355"/>
      <c r="B114" s="364"/>
      <c r="C114" s="353"/>
      <c r="D114" s="413"/>
      <c r="E114" s="412"/>
      <c r="F114" s="1734"/>
    </row>
    <row r="115" spans="1:6" s="341" customFormat="1" ht="12.75">
      <c r="A115" s="390"/>
      <c r="B115" s="389" t="s">
        <v>416</v>
      </c>
      <c r="C115" s="388"/>
      <c r="D115" s="387"/>
      <c r="E115" s="342"/>
      <c r="F115" s="1740">
        <f>F113+F109</f>
        <v>0</v>
      </c>
    </row>
    <row r="116" spans="1:6" ht="12.75">
      <c r="A116" s="383"/>
      <c r="B116" s="382"/>
      <c r="C116" s="381"/>
      <c r="D116" s="380"/>
      <c r="E116" s="379"/>
      <c r="F116" s="1741"/>
    </row>
    <row r="117" spans="1:6" ht="12.75">
      <c r="A117" s="383"/>
      <c r="B117" s="411"/>
      <c r="C117" s="365"/>
      <c r="D117" s="401"/>
      <c r="E117" s="346"/>
      <c r="F117" s="1729"/>
    </row>
    <row r="118" spans="1:6" s="341" customFormat="1" ht="12.75">
      <c r="A118" s="378" t="s">
        <v>415</v>
      </c>
      <c r="B118" s="377" t="s">
        <v>262</v>
      </c>
      <c r="C118" s="410"/>
      <c r="D118" s="409"/>
      <c r="E118" s="374"/>
      <c r="F118" s="1730"/>
    </row>
    <row r="119" spans="1:6" s="312" customFormat="1" ht="12.75">
      <c r="A119" s="373"/>
      <c r="B119" s="372"/>
      <c r="C119" s="361"/>
      <c r="D119" s="408"/>
      <c r="E119" s="351"/>
      <c r="F119" s="1742"/>
    </row>
    <row r="120" spans="1:6" s="312" customFormat="1" ht="229.5">
      <c r="A120" s="355" t="s">
        <v>6</v>
      </c>
      <c r="B120" s="392" t="s">
        <v>414</v>
      </c>
      <c r="C120" s="395"/>
      <c r="F120" s="1743"/>
    </row>
    <row r="121" spans="1:6" s="312" customFormat="1" ht="12.75">
      <c r="A121" s="355"/>
      <c r="B121" s="397"/>
      <c r="C121" s="395"/>
      <c r="F121" s="1743"/>
    </row>
    <row r="122" spans="1:6" s="312" customFormat="1" ht="63.75">
      <c r="A122" s="355"/>
      <c r="B122" s="391" t="s">
        <v>403</v>
      </c>
      <c r="C122" s="395"/>
      <c r="F122" s="1743"/>
    </row>
    <row r="123" spans="1:6" s="312" customFormat="1" ht="33" customHeight="1">
      <c r="A123" s="355"/>
      <c r="B123" s="391" t="s">
        <v>413</v>
      </c>
      <c r="C123" s="395"/>
      <c r="F123" s="1743"/>
    </row>
    <row r="124" spans="1:6" s="312" customFormat="1" ht="12.75">
      <c r="A124" s="355"/>
      <c r="B124" s="349" t="s">
        <v>410</v>
      </c>
      <c r="C124" s="395"/>
      <c r="F124" s="1743"/>
    </row>
    <row r="125" spans="1:6" s="312" customFormat="1" ht="12.75">
      <c r="A125" s="355"/>
      <c r="B125" s="349"/>
      <c r="C125" s="395"/>
      <c r="F125" s="1743"/>
    </row>
    <row r="126" spans="2:6" s="312" customFormat="1" ht="12.75">
      <c r="B126" s="349" t="s">
        <v>409</v>
      </c>
      <c r="C126" s="405" t="s">
        <v>48</v>
      </c>
      <c r="D126" s="402">
        <v>51</v>
      </c>
      <c r="F126" s="1743">
        <f>D126*E126</f>
        <v>0</v>
      </c>
    </row>
    <row r="127" spans="1:6" s="312" customFormat="1" ht="12.75">
      <c r="A127" s="355"/>
      <c r="B127" s="349"/>
      <c r="C127" s="395"/>
      <c r="F127" s="1743"/>
    </row>
    <row r="128" spans="1:6" ht="12.75">
      <c r="A128" s="407"/>
      <c r="B128" s="406"/>
      <c r="C128" s="365"/>
      <c r="D128" s="401"/>
      <c r="E128" s="346"/>
      <c r="F128" s="1729"/>
    </row>
    <row r="129" spans="1:6" ht="242.25">
      <c r="A129" s="355" t="s">
        <v>7</v>
      </c>
      <c r="B129" s="399" t="s">
        <v>412</v>
      </c>
      <c r="C129" s="365"/>
      <c r="D129" s="401"/>
      <c r="E129" s="346"/>
      <c r="F129" s="1729"/>
    </row>
    <row r="130" spans="1:6" ht="25.5">
      <c r="A130" s="400"/>
      <c r="B130" s="391" t="s">
        <v>411</v>
      </c>
      <c r="C130" s="365"/>
      <c r="D130" s="401"/>
      <c r="E130" s="346"/>
      <c r="F130" s="1729"/>
    </row>
    <row r="131" spans="1:6" ht="12.75">
      <c r="A131" s="383"/>
      <c r="B131" s="349" t="s">
        <v>410</v>
      </c>
      <c r="C131" s="365"/>
      <c r="D131" s="401"/>
      <c r="E131" s="346"/>
      <c r="F131" s="1729"/>
    </row>
    <row r="132" spans="1:6" ht="12.75">
      <c r="A132" s="383"/>
      <c r="B132" s="349"/>
      <c r="C132" s="365"/>
      <c r="D132" s="401"/>
      <c r="E132" s="346"/>
      <c r="F132" s="1729"/>
    </row>
    <row r="133" spans="1:6" ht="12.75">
      <c r="A133" s="383"/>
      <c r="B133" s="349" t="s">
        <v>409</v>
      </c>
      <c r="C133" s="405" t="s">
        <v>48</v>
      </c>
      <c r="D133" s="402">
        <v>1264</v>
      </c>
      <c r="E133" s="346"/>
      <c r="F133" s="1729">
        <f>D133*E133</f>
        <v>0</v>
      </c>
    </row>
    <row r="134" spans="1:6" ht="12.75">
      <c r="A134" s="350"/>
      <c r="B134" s="349"/>
      <c r="C134" s="405"/>
      <c r="D134" s="402"/>
      <c r="E134" s="346"/>
      <c r="F134" s="1729"/>
    </row>
    <row r="135" spans="1:6" s="403" customFormat="1" ht="63.75">
      <c r="A135" s="355" t="s">
        <v>10</v>
      </c>
      <c r="B135" s="349" t="s">
        <v>408</v>
      </c>
      <c r="C135" s="405"/>
      <c r="D135" s="347"/>
      <c r="E135" s="404"/>
      <c r="F135" s="1732"/>
    </row>
    <row r="136" spans="1:6" s="403" customFormat="1" ht="12.75">
      <c r="A136" s="355"/>
      <c r="B136" s="349"/>
      <c r="C136" s="405"/>
      <c r="D136" s="347"/>
      <c r="E136" s="404"/>
      <c r="F136" s="1732"/>
    </row>
    <row r="137" spans="1:6" s="403" customFormat="1" ht="38.25">
      <c r="A137" s="355"/>
      <c r="B137" s="334" t="s">
        <v>407</v>
      </c>
      <c r="C137" s="332"/>
      <c r="D137" s="330"/>
      <c r="E137" s="347"/>
      <c r="F137" s="330"/>
    </row>
    <row r="138" spans="1:6" s="312" customFormat="1" ht="12.75">
      <c r="A138" s="355"/>
      <c r="B138" s="391"/>
      <c r="C138" s="395"/>
      <c r="F138" s="1743"/>
    </row>
    <row r="139" spans="1:6" s="312" customFormat="1" ht="12.75">
      <c r="A139" s="355"/>
      <c r="B139" s="391" t="s">
        <v>264</v>
      </c>
      <c r="C139" s="395" t="s">
        <v>53</v>
      </c>
      <c r="D139" s="402">
        <v>120</v>
      </c>
      <c r="F139" s="1743">
        <f>D139*E139</f>
        <v>0</v>
      </c>
    </row>
    <row r="140" spans="1:6" s="312" customFormat="1" ht="12.75">
      <c r="A140" s="350"/>
      <c r="B140" s="386"/>
      <c r="C140" s="385"/>
      <c r="D140" s="384"/>
      <c r="E140" s="313"/>
      <c r="F140" s="1744"/>
    </row>
    <row r="141" spans="1:6" ht="242.25">
      <c r="A141" s="355" t="s">
        <v>29</v>
      </c>
      <c r="B141" s="399" t="s">
        <v>406</v>
      </c>
      <c r="C141" s="365"/>
      <c r="D141" s="401"/>
      <c r="E141" s="346"/>
      <c r="F141" s="1729"/>
    </row>
    <row r="142" spans="1:6" ht="12.75">
      <c r="A142" s="383"/>
      <c r="B142" s="399" t="s">
        <v>405</v>
      </c>
      <c r="C142" s="381"/>
      <c r="D142" s="380"/>
      <c r="E142" s="379"/>
      <c r="F142" s="1741"/>
    </row>
    <row r="143" spans="1:6" ht="12.75">
      <c r="A143" s="383"/>
      <c r="B143" s="399"/>
      <c r="C143" s="381"/>
      <c r="D143" s="380"/>
      <c r="E143" s="379"/>
      <c r="F143" s="1741"/>
    </row>
    <row r="144" spans="1:6" ht="12.75">
      <c r="A144" s="400"/>
      <c r="B144" s="399" t="s">
        <v>400</v>
      </c>
      <c r="C144" s="395" t="s">
        <v>53</v>
      </c>
      <c r="D144" s="357">
        <v>2</v>
      </c>
      <c r="F144" s="1732">
        <f>D144*E144</f>
        <v>0</v>
      </c>
    </row>
    <row r="145" spans="1:4" ht="12.75">
      <c r="A145" s="400"/>
      <c r="B145" s="399"/>
      <c r="C145" s="395"/>
      <c r="D145" s="357"/>
    </row>
    <row r="146" spans="1:4" ht="242.25">
      <c r="A146" s="355" t="s">
        <v>115</v>
      </c>
      <c r="B146" s="399" t="s">
        <v>404</v>
      </c>
      <c r="C146" s="395"/>
      <c r="D146" s="357"/>
    </row>
    <row r="147" spans="1:4" ht="12.75">
      <c r="A147" s="355"/>
      <c r="B147" s="399"/>
      <c r="C147" s="395"/>
      <c r="D147" s="357"/>
    </row>
    <row r="148" spans="1:4" ht="63.75">
      <c r="A148" s="355"/>
      <c r="B148" s="391" t="s">
        <v>403</v>
      </c>
      <c r="C148" s="395"/>
      <c r="D148" s="357"/>
    </row>
    <row r="149" spans="1:4" ht="57.75" customHeight="1">
      <c r="A149" s="355"/>
      <c r="B149" s="399" t="s">
        <v>402</v>
      </c>
      <c r="C149" s="395"/>
      <c r="D149" s="357"/>
    </row>
    <row r="150" spans="1:4" ht="15" customHeight="1">
      <c r="A150" s="355"/>
      <c r="B150" s="399"/>
      <c r="C150" s="395"/>
      <c r="D150" s="357"/>
    </row>
    <row r="151" spans="1:6" ht="12.75">
      <c r="A151" s="355"/>
      <c r="B151" s="399" t="s">
        <v>401</v>
      </c>
      <c r="C151" s="395" t="s">
        <v>53</v>
      </c>
      <c r="D151" s="357">
        <v>3</v>
      </c>
      <c r="F151" s="1732">
        <f>D151*E151</f>
        <v>0</v>
      </c>
    </row>
    <row r="152" spans="1:6" ht="12.75">
      <c r="A152" s="355"/>
      <c r="B152" s="399" t="s">
        <v>400</v>
      </c>
      <c r="C152" s="395" t="s">
        <v>53</v>
      </c>
      <c r="D152" s="357">
        <v>2</v>
      </c>
      <c r="F152" s="1732">
        <f>D152*E152</f>
        <v>0</v>
      </c>
    </row>
    <row r="153" spans="1:4" ht="12.75">
      <c r="A153" s="355"/>
      <c r="B153" s="399"/>
      <c r="C153" s="395"/>
      <c r="D153" s="357"/>
    </row>
    <row r="154" spans="1:6" s="312" customFormat="1" ht="51">
      <c r="A154" s="398" t="s">
        <v>105</v>
      </c>
      <c r="B154" s="397" t="s">
        <v>399</v>
      </c>
      <c r="F154" s="1743"/>
    </row>
    <row r="155" spans="1:6" s="312" customFormat="1" ht="25.5">
      <c r="A155" s="350"/>
      <c r="B155" s="396" t="s">
        <v>398</v>
      </c>
      <c r="C155" s="385"/>
      <c r="D155" s="384"/>
      <c r="E155" s="313"/>
      <c r="F155" s="1744"/>
    </row>
    <row r="156" spans="1:6" s="312" customFormat="1" ht="12.75">
      <c r="A156" s="350"/>
      <c r="B156" s="396"/>
      <c r="C156" s="385"/>
      <c r="D156" s="384"/>
      <c r="E156" s="313"/>
      <c r="F156" s="1744"/>
    </row>
    <row r="157" spans="1:6" s="312" customFormat="1" ht="12.75">
      <c r="A157" s="350"/>
      <c r="B157" s="396" t="s">
        <v>49</v>
      </c>
      <c r="C157" s="395" t="s">
        <v>48</v>
      </c>
      <c r="D157" s="357">
        <v>1315</v>
      </c>
      <c r="E157" s="313"/>
      <c r="F157" s="1744">
        <f>D157*E157</f>
        <v>0</v>
      </c>
    </row>
    <row r="158" spans="1:6" s="312" customFormat="1" ht="12.75">
      <c r="A158" s="350"/>
      <c r="B158" s="396"/>
      <c r="C158" s="395"/>
      <c r="D158" s="357"/>
      <c r="E158" s="313"/>
      <c r="F158" s="1744"/>
    </row>
    <row r="159" spans="1:6" s="312" customFormat="1" ht="12.75">
      <c r="A159" s="350"/>
      <c r="B159" s="396"/>
      <c r="C159" s="395"/>
      <c r="D159" s="357"/>
      <c r="E159" s="313"/>
      <c r="F159" s="1744"/>
    </row>
    <row r="160" spans="1:6" ht="12.75">
      <c r="A160" s="355" t="s">
        <v>286</v>
      </c>
      <c r="B160" s="349" t="s">
        <v>397</v>
      </c>
      <c r="E160" s="346"/>
      <c r="F160" s="1729"/>
    </row>
    <row r="161" spans="1:6" ht="63.75">
      <c r="A161" s="350"/>
      <c r="B161" s="394" t="s">
        <v>396</v>
      </c>
      <c r="E161" s="346"/>
      <c r="F161" s="1729"/>
    </row>
    <row r="162" spans="1:6" ht="63.75">
      <c r="A162" s="350"/>
      <c r="B162" s="394" t="s">
        <v>395</v>
      </c>
      <c r="E162" s="346"/>
      <c r="F162" s="1729"/>
    </row>
    <row r="163" spans="1:6" ht="12.75">
      <c r="A163" s="350"/>
      <c r="B163" s="394" t="s">
        <v>394</v>
      </c>
      <c r="E163" s="346"/>
      <c r="F163" s="1729"/>
    </row>
    <row r="164" spans="1:6" ht="12.75">
      <c r="A164" s="350"/>
      <c r="B164" s="349"/>
      <c r="E164" s="346"/>
      <c r="F164" s="1729"/>
    </row>
    <row r="165" spans="1:6" ht="12.75">
      <c r="A165" s="350"/>
      <c r="B165" s="349" t="s">
        <v>393</v>
      </c>
      <c r="E165" s="346"/>
      <c r="F165" s="1729"/>
    </row>
    <row r="166" spans="1:6" s="307" customFormat="1" ht="12.75">
      <c r="A166" s="350"/>
      <c r="B166" s="391" t="s">
        <v>385</v>
      </c>
      <c r="C166" s="348" t="s">
        <v>287</v>
      </c>
      <c r="D166" s="347">
        <v>1330</v>
      </c>
      <c r="E166" s="356"/>
      <c r="F166" s="1732">
        <f>D166*E166</f>
        <v>0</v>
      </c>
    </row>
    <row r="167" spans="1:6" ht="12.75" customHeight="1">
      <c r="A167" s="350"/>
      <c r="B167" s="393"/>
      <c r="E167" s="346"/>
      <c r="F167" s="1729"/>
    </row>
    <row r="168" spans="1:6" ht="12.75">
      <c r="A168" s="355" t="s">
        <v>282</v>
      </c>
      <c r="B168" s="349" t="s">
        <v>392</v>
      </c>
      <c r="C168" s="348"/>
      <c r="D168" s="347"/>
      <c r="E168" s="346"/>
      <c r="F168" s="1729"/>
    </row>
    <row r="169" spans="1:6" ht="63.75">
      <c r="A169" s="355"/>
      <c r="B169" s="392" t="s">
        <v>391</v>
      </c>
      <c r="C169" s="348"/>
      <c r="D169" s="347"/>
      <c r="E169" s="346"/>
      <c r="F169" s="1729"/>
    </row>
    <row r="170" spans="1:6" ht="38.25">
      <c r="A170" s="355"/>
      <c r="B170" s="349" t="s">
        <v>390</v>
      </c>
      <c r="C170" s="348"/>
      <c r="D170" s="347"/>
      <c r="E170" s="346"/>
      <c r="F170" s="1729"/>
    </row>
    <row r="171" spans="1:6" ht="25.5">
      <c r="A171" s="355"/>
      <c r="B171" s="349" t="s">
        <v>389</v>
      </c>
      <c r="C171" s="348"/>
      <c r="D171" s="347"/>
      <c r="E171" s="346"/>
      <c r="F171" s="1729"/>
    </row>
    <row r="172" spans="1:6" ht="25.5">
      <c r="A172" s="355"/>
      <c r="B172" s="349" t="s">
        <v>388</v>
      </c>
      <c r="C172" s="348"/>
      <c r="D172" s="347"/>
      <c r="E172" s="346"/>
      <c r="F172" s="1729"/>
    </row>
    <row r="173" spans="1:6" ht="12.75">
      <c r="A173" s="355"/>
      <c r="B173" s="349" t="s">
        <v>387</v>
      </c>
      <c r="C173" s="348"/>
      <c r="D173" s="347"/>
      <c r="E173" s="346"/>
      <c r="F173" s="1729"/>
    </row>
    <row r="174" spans="1:6" ht="12.75">
      <c r="A174" s="355"/>
      <c r="B174" s="349"/>
      <c r="C174" s="348"/>
      <c r="D174" s="347"/>
      <c r="E174" s="346"/>
      <c r="F174" s="1729"/>
    </row>
    <row r="175" spans="1:6" ht="12.75">
      <c r="A175" s="355"/>
      <c r="B175" s="349" t="s">
        <v>386</v>
      </c>
      <c r="C175" s="348"/>
      <c r="D175" s="347"/>
      <c r="E175" s="346"/>
      <c r="F175" s="1729"/>
    </row>
    <row r="176" spans="1:6" s="307" customFormat="1" ht="12.75">
      <c r="A176" s="355"/>
      <c r="B176" s="391" t="s">
        <v>385</v>
      </c>
      <c r="C176" s="348" t="s">
        <v>287</v>
      </c>
      <c r="D176" s="347">
        <v>1330</v>
      </c>
      <c r="E176" s="356"/>
      <c r="F176" s="1732">
        <f>D176*E176</f>
        <v>0</v>
      </c>
    </row>
    <row r="177" spans="1:6" s="312" customFormat="1" ht="12.75">
      <c r="A177" s="350"/>
      <c r="B177" s="386"/>
      <c r="C177" s="385"/>
      <c r="D177" s="384"/>
      <c r="E177" s="313"/>
      <c r="F177" s="1744"/>
    </row>
    <row r="178" spans="1:6" s="312" customFormat="1" ht="12.75">
      <c r="A178" s="390"/>
      <c r="B178" s="389" t="s">
        <v>384</v>
      </c>
      <c r="C178" s="388"/>
      <c r="D178" s="387"/>
      <c r="E178" s="342"/>
      <c r="F178" s="1740">
        <f>F176+F166+F157+F152+F151+F144+F139+F133+F126</f>
        <v>0</v>
      </c>
    </row>
    <row r="179" spans="1:6" s="312" customFormat="1" ht="12.75">
      <c r="A179" s="350"/>
      <c r="B179" s="386"/>
      <c r="C179" s="385"/>
      <c r="D179" s="384"/>
      <c r="E179" s="313"/>
      <c r="F179" s="1744"/>
    </row>
    <row r="180" spans="1:6" ht="12.75">
      <c r="A180" s="383"/>
      <c r="B180" s="382"/>
      <c r="C180" s="381"/>
      <c r="D180" s="380"/>
      <c r="E180" s="379"/>
      <c r="F180" s="1741"/>
    </row>
    <row r="181" spans="1:6" s="341" customFormat="1" ht="12.75">
      <c r="A181" s="378" t="s">
        <v>383</v>
      </c>
      <c r="B181" s="377" t="s">
        <v>59</v>
      </c>
      <c r="C181" s="376"/>
      <c r="D181" s="375"/>
      <c r="E181" s="374"/>
      <c r="F181" s="1730"/>
    </row>
    <row r="182" spans="1:6" s="312" customFormat="1" ht="12.75">
      <c r="A182" s="373"/>
      <c r="B182" s="372"/>
      <c r="C182" s="371"/>
      <c r="D182" s="370"/>
      <c r="E182" s="351"/>
      <c r="F182" s="1742"/>
    </row>
    <row r="183" spans="1:6" s="312" customFormat="1" ht="63.75">
      <c r="A183" s="355" t="s">
        <v>6</v>
      </c>
      <c r="B183" s="354" t="s">
        <v>382</v>
      </c>
      <c r="C183" s="371"/>
      <c r="D183" s="370"/>
      <c r="E183" s="351"/>
      <c r="F183" s="1742"/>
    </row>
    <row r="184" spans="1:6" s="312" customFormat="1" ht="38.25">
      <c r="A184" s="355"/>
      <c r="B184" s="354" t="s">
        <v>379</v>
      </c>
      <c r="C184" s="371"/>
      <c r="D184" s="370"/>
      <c r="E184" s="351"/>
      <c r="F184" s="1742"/>
    </row>
    <row r="185" spans="1:6" s="312" customFormat="1" ht="12.75">
      <c r="A185" s="355"/>
      <c r="B185" s="354"/>
      <c r="C185" s="371"/>
      <c r="D185" s="370"/>
      <c r="E185" s="351"/>
      <c r="F185" s="1742"/>
    </row>
    <row r="186" spans="1:6" s="312" customFormat="1" ht="14.25">
      <c r="A186" s="355"/>
      <c r="B186" s="369" t="s">
        <v>381</v>
      </c>
      <c r="C186" s="348" t="s">
        <v>270</v>
      </c>
      <c r="D186" s="368">
        <v>3000</v>
      </c>
      <c r="E186" s="351"/>
      <c r="F186" s="1742">
        <f>D186*E186</f>
        <v>0</v>
      </c>
    </row>
    <row r="187" spans="1:6" s="312" customFormat="1" ht="12.75">
      <c r="A187" s="355"/>
      <c r="B187" s="369"/>
      <c r="C187" s="371"/>
      <c r="D187" s="370"/>
      <c r="E187" s="351"/>
      <c r="F187" s="1742"/>
    </row>
    <row r="188" spans="1:6" s="312" customFormat="1" ht="51">
      <c r="A188" s="355" t="s">
        <v>7</v>
      </c>
      <c r="B188" s="354" t="s">
        <v>380</v>
      </c>
      <c r="C188" s="371"/>
      <c r="D188" s="370"/>
      <c r="E188" s="351"/>
      <c r="F188" s="1742"/>
    </row>
    <row r="189" spans="1:6" s="312" customFormat="1" ht="38.25">
      <c r="A189" s="355"/>
      <c r="B189" s="354" t="s">
        <v>379</v>
      </c>
      <c r="C189" s="371"/>
      <c r="D189" s="370"/>
      <c r="E189" s="351"/>
      <c r="F189" s="1742"/>
    </row>
    <row r="190" spans="1:6" s="312" customFormat="1" ht="12.75">
      <c r="A190" s="355"/>
      <c r="B190" s="354"/>
      <c r="C190" s="371"/>
      <c r="D190" s="370"/>
      <c r="E190" s="351"/>
      <c r="F190" s="1742"/>
    </row>
    <row r="191" spans="1:6" s="312" customFormat="1" ht="14.25">
      <c r="A191" s="355"/>
      <c r="B191" s="369" t="s">
        <v>378</v>
      </c>
      <c r="C191" s="348" t="s">
        <v>270</v>
      </c>
      <c r="D191" s="368">
        <v>4500</v>
      </c>
      <c r="E191" s="351"/>
      <c r="F191" s="1742">
        <f>D191*E191</f>
        <v>0</v>
      </c>
    </row>
    <row r="192" spans="1:6" s="360" customFormat="1" ht="12.75">
      <c r="A192" s="350"/>
      <c r="B192" s="367"/>
      <c r="C192" s="366"/>
      <c r="D192" s="365"/>
      <c r="E192" s="308"/>
      <c r="F192" s="330"/>
    </row>
    <row r="193" spans="1:6" s="360" customFormat="1" ht="25.5">
      <c r="A193" s="355" t="s">
        <v>8</v>
      </c>
      <c r="B193" s="349" t="s">
        <v>377</v>
      </c>
      <c r="C193" s="348"/>
      <c r="D193" s="330"/>
      <c r="E193" s="308"/>
      <c r="F193" s="330"/>
    </row>
    <row r="194" spans="1:6" s="360" customFormat="1" ht="12.75">
      <c r="A194" s="355"/>
      <c r="B194" s="349"/>
      <c r="C194" s="348"/>
      <c r="D194" s="330"/>
      <c r="E194" s="308"/>
      <c r="F194" s="330"/>
    </row>
    <row r="195" spans="1:6" s="360" customFormat="1" ht="12.75">
      <c r="A195" s="355"/>
      <c r="B195" s="349" t="s">
        <v>374</v>
      </c>
      <c r="C195" s="348" t="s">
        <v>373</v>
      </c>
      <c r="D195" s="330">
        <v>1315</v>
      </c>
      <c r="E195" s="308"/>
      <c r="F195" s="330">
        <f>D195*E195</f>
        <v>0</v>
      </c>
    </row>
    <row r="196" spans="1:6" s="360" customFormat="1" ht="12.75">
      <c r="A196" s="350"/>
      <c r="B196" s="367"/>
      <c r="C196" s="366"/>
      <c r="D196" s="365"/>
      <c r="E196" s="308"/>
      <c r="F196" s="330"/>
    </row>
    <row r="197" spans="1:6" s="360" customFormat="1" ht="38.25">
      <c r="A197" s="355" t="s">
        <v>10</v>
      </c>
      <c r="B197" s="364" t="s">
        <v>376</v>
      </c>
      <c r="C197" s="362"/>
      <c r="D197" s="361"/>
      <c r="E197" s="308"/>
      <c r="F197" s="330"/>
    </row>
    <row r="198" spans="1:6" s="307" customFormat="1" ht="12.75">
      <c r="A198" s="350"/>
      <c r="B198" s="359"/>
      <c r="C198" s="358"/>
      <c r="D198" s="358"/>
      <c r="E198" s="308"/>
      <c r="F198" s="1732"/>
    </row>
    <row r="199" spans="1:6" s="307" customFormat="1" ht="12.75">
      <c r="A199" s="350"/>
      <c r="B199" s="354" t="s">
        <v>374</v>
      </c>
      <c r="C199" s="353" t="s">
        <v>373</v>
      </c>
      <c r="D199" s="357">
        <v>2</v>
      </c>
      <c r="E199" s="308"/>
      <c r="F199" s="1732">
        <f>D199*E199</f>
        <v>0</v>
      </c>
    </row>
    <row r="200" spans="1:6" s="307" customFormat="1" ht="12.75">
      <c r="A200" s="350"/>
      <c r="B200" s="354"/>
      <c r="C200" s="353"/>
      <c r="D200" s="357"/>
      <c r="E200" s="308"/>
      <c r="F200" s="1732"/>
    </row>
    <row r="201" spans="1:6" s="360" customFormat="1" ht="25.5">
      <c r="A201" s="355" t="s">
        <v>29</v>
      </c>
      <c r="B201" s="363" t="s">
        <v>375</v>
      </c>
      <c r="C201" s="362"/>
      <c r="D201" s="361"/>
      <c r="E201" s="308"/>
      <c r="F201" s="330"/>
    </row>
    <row r="202" spans="1:6" s="307" customFormat="1" ht="12.75">
      <c r="A202" s="350"/>
      <c r="B202" s="359"/>
      <c r="C202" s="358"/>
      <c r="D202" s="358"/>
      <c r="E202" s="308"/>
      <c r="F202" s="1732"/>
    </row>
    <row r="203" spans="1:6" s="307" customFormat="1" ht="12.75">
      <c r="A203" s="350"/>
      <c r="B203" s="354" t="s">
        <v>374</v>
      </c>
      <c r="C203" s="353" t="s">
        <v>373</v>
      </c>
      <c r="D203" s="357">
        <v>2</v>
      </c>
      <c r="E203" s="308"/>
      <c r="F203" s="1732">
        <f>D203*E203</f>
        <v>0</v>
      </c>
    </row>
    <row r="204" spans="1:6" s="307" customFormat="1" ht="12.75">
      <c r="A204" s="350"/>
      <c r="B204" s="354"/>
      <c r="C204" s="353"/>
      <c r="D204" s="357"/>
      <c r="E204" s="308"/>
      <c r="F204" s="1732"/>
    </row>
    <row r="205" spans="1:6" ht="12.75">
      <c r="A205" s="355"/>
      <c r="B205" s="349"/>
      <c r="C205" s="348"/>
      <c r="D205" s="347"/>
      <c r="E205" s="346"/>
      <c r="F205" s="1729"/>
    </row>
    <row r="206" spans="1:6" ht="63.75">
      <c r="A206" s="355" t="s">
        <v>115</v>
      </c>
      <c r="B206" s="354" t="s">
        <v>372</v>
      </c>
      <c r="C206" s="353"/>
      <c r="D206" s="352"/>
      <c r="E206" s="351"/>
      <c r="F206" s="1742"/>
    </row>
    <row r="207" spans="1:6" ht="12.75">
      <c r="A207" s="350"/>
      <c r="B207" s="354" t="s">
        <v>371</v>
      </c>
      <c r="C207" s="353" t="s">
        <v>48</v>
      </c>
      <c r="D207" s="352">
        <v>6</v>
      </c>
      <c r="E207" s="351"/>
      <c r="F207" s="1742">
        <f>D207*E207</f>
        <v>0</v>
      </c>
    </row>
    <row r="208" spans="1:6" ht="12.75">
      <c r="A208" s="350"/>
      <c r="B208" s="354"/>
      <c r="C208" s="353"/>
      <c r="D208" s="352"/>
      <c r="E208" s="351"/>
      <c r="F208" s="1742"/>
    </row>
    <row r="209" spans="1:6" ht="63.75">
      <c r="A209" s="355" t="s">
        <v>105</v>
      </c>
      <c r="B209" s="354" t="s">
        <v>370</v>
      </c>
      <c r="C209" s="353"/>
      <c r="D209" s="352"/>
      <c r="E209" s="351"/>
      <c r="F209" s="1742"/>
    </row>
    <row r="210" spans="1:6" ht="12.75">
      <c r="A210" s="350"/>
      <c r="B210" s="354"/>
      <c r="C210" s="353"/>
      <c r="D210" s="352"/>
      <c r="E210" s="351"/>
      <c r="F210" s="1742"/>
    </row>
    <row r="211" spans="1:6" ht="14.25">
      <c r="A211" s="350"/>
      <c r="B211" s="354" t="s">
        <v>369</v>
      </c>
      <c r="C211" s="353" t="s">
        <v>270</v>
      </c>
      <c r="D211" s="352">
        <v>2300</v>
      </c>
      <c r="E211" s="351"/>
      <c r="F211" s="1742">
        <f>D211*E211</f>
        <v>0</v>
      </c>
    </row>
    <row r="212" spans="1:6" ht="12.75">
      <c r="A212" s="350"/>
      <c r="B212" s="349"/>
      <c r="C212" s="348"/>
      <c r="D212" s="347"/>
      <c r="E212" s="346"/>
      <c r="F212" s="1729"/>
    </row>
    <row r="213" spans="1:6" s="341" customFormat="1" ht="12.75">
      <c r="A213" s="345"/>
      <c r="B213" s="344" t="s">
        <v>368</v>
      </c>
      <c r="C213" s="343"/>
      <c r="D213" s="343"/>
      <c r="E213" s="342"/>
      <c r="F213" s="1737">
        <f>F211+F207+F203+F199+F195+F191+F186</f>
        <v>0</v>
      </c>
    </row>
    <row r="214" spans="1:6" s="312" customFormat="1" ht="12.75">
      <c r="A214" s="316"/>
      <c r="B214" s="315"/>
      <c r="C214" s="314"/>
      <c r="D214" s="314"/>
      <c r="E214" s="313"/>
      <c r="F214" s="1745"/>
    </row>
    <row r="215" spans="1:6" s="312" customFormat="1" ht="12.75">
      <c r="A215" s="316"/>
      <c r="B215" s="315"/>
      <c r="C215" s="314"/>
      <c r="D215" s="314"/>
      <c r="E215" s="313"/>
      <c r="F215" s="1745"/>
    </row>
    <row r="216" spans="1:6" s="335" customFormat="1" ht="12.75">
      <c r="A216" s="340"/>
      <c r="B216" s="339" t="s">
        <v>367</v>
      </c>
      <c r="C216" s="338"/>
      <c r="D216" s="337"/>
      <c r="E216" s="336"/>
      <c r="F216" s="336"/>
    </row>
    <row r="217" spans="1:6" s="329" customFormat="1" ht="12.75">
      <c r="A217" s="333"/>
      <c r="B217" s="334"/>
      <c r="C217" s="332"/>
      <c r="D217" s="331"/>
      <c r="E217" s="330"/>
      <c r="F217" s="330"/>
    </row>
    <row r="218" spans="1:6" s="329" customFormat="1" ht="12.75">
      <c r="A218" s="333"/>
      <c r="B218" s="327" t="s">
        <v>366</v>
      </c>
      <c r="C218" s="332"/>
      <c r="D218" s="331"/>
      <c r="E218" s="330"/>
      <c r="F218" s="330">
        <f>F94</f>
        <v>0</v>
      </c>
    </row>
    <row r="219" spans="1:6" s="329" customFormat="1" ht="12.75">
      <c r="A219" s="333"/>
      <c r="B219" s="327" t="s">
        <v>365</v>
      </c>
      <c r="C219" s="332"/>
      <c r="D219" s="331"/>
      <c r="E219" s="330"/>
      <c r="F219" s="330">
        <f>F103</f>
        <v>0</v>
      </c>
    </row>
    <row r="220" spans="1:6" s="329" customFormat="1" ht="12.75">
      <c r="A220" s="333"/>
      <c r="B220" s="327" t="s">
        <v>364</v>
      </c>
      <c r="C220" s="332"/>
      <c r="D220" s="331"/>
      <c r="E220" s="330"/>
      <c r="F220" s="330">
        <f>F115</f>
        <v>0</v>
      </c>
    </row>
    <row r="221" spans="1:6" s="329" customFormat="1" ht="12.75">
      <c r="A221" s="333"/>
      <c r="B221" s="327" t="s">
        <v>363</v>
      </c>
      <c r="C221" s="332"/>
      <c r="D221" s="331"/>
      <c r="E221" s="330"/>
      <c r="F221" s="330">
        <f>F178</f>
        <v>0</v>
      </c>
    </row>
    <row r="222" spans="1:6" s="323" customFormat="1" ht="12.75">
      <c r="A222" s="328"/>
      <c r="B222" s="327" t="s">
        <v>362</v>
      </c>
      <c r="C222" s="326"/>
      <c r="D222" s="325"/>
      <c r="E222" s="324"/>
      <c r="F222" s="1729">
        <f>F213</f>
        <v>0</v>
      </c>
    </row>
    <row r="223" spans="1:6" s="312" customFormat="1" ht="12.75">
      <c r="A223" s="316"/>
      <c r="B223" s="315"/>
      <c r="C223" s="314"/>
      <c r="D223" s="314"/>
      <c r="E223" s="313"/>
      <c r="F223" s="1745"/>
    </row>
    <row r="224" spans="1:6" s="317" customFormat="1" ht="12.75">
      <c r="A224" s="322"/>
      <c r="B224" s="321" t="s">
        <v>32</v>
      </c>
      <c r="C224" s="320"/>
      <c r="D224" s="319"/>
      <c r="E224" s="318"/>
      <c r="F224" s="1792">
        <f>SUM(F218:F222)</f>
        <v>0</v>
      </c>
    </row>
    <row r="225" spans="1:6" s="312" customFormat="1" ht="12.75">
      <c r="A225" s="316"/>
      <c r="B225" s="315"/>
      <c r="C225" s="314"/>
      <c r="D225" s="314"/>
      <c r="E225" s="313"/>
      <c r="F225" s="1745"/>
    </row>
  </sheetData>
  <sheetProtection/>
  <mergeCells count="1">
    <mergeCell ref="A1:B1"/>
  </mergeCells>
  <printOptions/>
  <pageMargins left="0.7480314960629921" right="0.1968503937007874" top="0.31496062992125984" bottom="0.984251968503937" header="0.5118110236220472" footer="0.5118110236220472"/>
  <pageSetup firstPageNumber="21" useFirstPageNumber="1" horizontalDpi="600" verticalDpi="600" orientation="portrait" paperSize="9" r:id="rId2"/>
  <headerFooter alignWithMargins="0">
    <oddFooter>&amp;L&amp;8REKONSTRUKCIJA - Vodoopskrbni sustav Grada Paga -
- Vodoopskrbni cjevovod VS "Pag" - VS "Babelina Draga"&amp;C&amp;8Revizija:
0&amp;R&amp;8 List: &amp;P</oddFooter>
  </headerFooter>
  <drawing r:id="rId1"/>
</worksheet>
</file>

<file path=xl/worksheets/sheet5.xml><?xml version="1.0" encoding="utf-8"?>
<worksheet xmlns="http://schemas.openxmlformats.org/spreadsheetml/2006/main" xmlns:r="http://schemas.openxmlformats.org/officeDocument/2006/relationships">
  <sheetPr>
    <tabColor theme="4"/>
  </sheetPr>
  <dimension ref="A1:DZ335"/>
  <sheetViews>
    <sheetView view="pageBreakPreview" zoomScaleSheetLayoutView="100" workbookViewId="0" topLeftCell="A322">
      <selection activeCell="G358" sqref="G358"/>
    </sheetView>
  </sheetViews>
  <sheetFormatPr defaultColWidth="9.140625" defaultRowHeight="12.75"/>
  <cols>
    <col min="1" max="1" width="6.7109375" style="482" customWidth="1"/>
    <col min="2" max="2" width="44.7109375" style="478" customWidth="1"/>
    <col min="3" max="3" width="7.28125" style="481" customWidth="1"/>
    <col min="4" max="4" width="8.57421875" style="480" customWidth="1"/>
    <col min="5" max="5" width="14.140625" style="479" customWidth="1"/>
    <col min="6" max="6" width="13.8515625" style="1774" customWidth="1"/>
    <col min="7" max="16384" width="9.140625" style="477" customWidth="1"/>
  </cols>
  <sheetData>
    <row r="1" spans="1:6" s="678" customFormat="1" ht="36" customHeight="1">
      <c r="A1" s="2190"/>
      <c r="B1" s="2191"/>
      <c r="C1" s="681"/>
      <c r="D1" s="685"/>
      <c r="E1" s="684" t="s">
        <v>360</v>
      </c>
      <c r="F1" s="1746" t="s">
        <v>359</v>
      </c>
    </row>
    <row r="2" spans="1:6" s="678" customFormat="1" ht="12.75">
      <c r="A2" s="683"/>
      <c r="B2" s="682"/>
      <c r="C2" s="681"/>
      <c r="D2" s="680"/>
      <c r="E2" s="679"/>
      <c r="F2" s="1747"/>
    </row>
    <row r="3" spans="1:6" s="667" customFormat="1" ht="25.5">
      <c r="A3" s="677" t="s">
        <v>0</v>
      </c>
      <c r="B3" s="676" t="s">
        <v>1</v>
      </c>
      <c r="C3" s="675" t="s">
        <v>358</v>
      </c>
      <c r="D3" s="674" t="s">
        <v>3</v>
      </c>
      <c r="E3" s="673" t="s">
        <v>4</v>
      </c>
      <c r="F3" s="1748" t="s">
        <v>5</v>
      </c>
    </row>
    <row r="4" spans="1:6" s="667" customFormat="1" ht="12.75">
      <c r="A4" s="672"/>
      <c r="B4" s="671"/>
      <c r="C4" s="670"/>
      <c r="D4" s="669"/>
      <c r="E4" s="668"/>
      <c r="F4" s="1749"/>
    </row>
    <row r="5" spans="1:6" s="662" customFormat="1" ht="12.75">
      <c r="A5" s="666" t="s">
        <v>486</v>
      </c>
      <c r="B5" s="665" t="s">
        <v>579</v>
      </c>
      <c r="C5" s="664"/>
      <c r="D5" s="664"/>
      <c r="E5" s="663"/>
      <c r="F5" s="1750"/>
    </row>
    <row r="6" spans="1:6" s="524" customFormat="1" ht="12.75">
      <c r="A6" s="528"/>
      <c r="B6" s="527"/>
      <c r="C6" s="526"/>
      <c r="D6" s="526"/>
      <c r="E6" s="525"/>
      <c r="F6" s="1751"/>
    </row>
    <row r="7" spans="1:8" s="653" customFormat="1" ht="14.25" customHeight="1">
      <c r="A7" s="661" t="s">
        <v>556</v>
      </c>
      <c r="B7" s="660" t="s">
        <v>578</v>
      </c>
      <c r="C7" s="659"/>
      <c r="D7" s="658"/>
      <c r="E7" s="657"/>
      <c r="F7" s="1752"/>
      <c r="G7" s="656"/>
      <c r="H7" s="656"/>
    </row>
    <row r="8" spans="1:6" s="653" customFormat="1" ht="14.25" customHeight="1">
      <c r="A8" s="548"/>
      <c r="B8" s="655"/>
      <c r="C8" s="598"/>
      <c r="D8" s="654"/>
      <c r="E8" s="503"/>
      <c r="F8" s="1753"/>
    </row>
    <row r="9" spans="1:6" s="649" customFormat="1" ht="14.25" customHeight="1">
      <c r="A9" s="652" t="s">
        <v>577</v>
      </c>
      <c r="B9" s="651" t="s">
        <v>354</v>
      </c>
      <c r="C9" s="612"/>
      <c r="D9" s="650"/>
      <c r="E9" s="610"/>
      <c r="F9" s="1754"/>
    </row>
    <row r="10" spans="1:10" s="644" customFormat="1" ht="14.25" customHeight="1">
      <c r="A10" s="540"/>
      <c r="B10" s="648"/>
      <c r="C10" s="647"/>
      <c r="D10" s="646"/>
      <c r="E10" s="509"/>
      <c r="F10" s="1755"/>
      <c r="G10" s="645"/>
      <c r="H10" s="645"/>
      <c r="I10" s="645"/>
      <c r="J10" s="645"/>
    </row>
    <row r="11" spans="1:10" s="640" customFormat="1" ht="69.75" customHeight="1">
      <c r="A11" s="595" t="s">
        <v>6</v>
      </c>
      <c r="B11" s="643" t="s">
        <v>546</v>
      </c>
      <c r="C11" s="636"/>
      <c r="D11" s="635"/>
      <c r="E11" s="642"/>
      <c r="F11" s="1756"/>
      <c r="G11" s="641"/>
      <c r="H11" s="641"/>
      <c r="I11" s="641"/>
      <c r="J11" s="641"/>
    </row>
    <row r="12" spans="1:10" s="634" customFormat="1" ht="38.25">
      <c r="A12" s="595"/>
      <c r="B12" s="638" t="s">
        <v>464</v>
      </c>
      <c r="C12" s="494"/>
      <c r="D12" s="491"/>
      <c r="E12" s="631"/>
      <c r="F12" s="492"/>
      <c r="G12" s="490"/>
      <c r="H12" s="490"/>
      <c r="I12" s="490"/>
      <c r="J12" s="490"/>
    </row>
    <row r="13" spans="1:10" s="634" customFormat="1" ht="25.5">
      <c r="A13" s="595"/>
      <c r="B13" s="639" t="s">
        <v>545</v>
      </c>
      <c r="C13" s="494"/>
      <c r="D13" s="491"/>
      <c r="E13" s="631"/>
      <c r="F13" s="492"/>
      <c r="G13" s="490"/>
      <c r="H13" s="490"/>
      <c r="I13" s="490"/>
      <c r="J13" s="490"/>
    </row>
    <row r="14" spans="1:10" s="634" customFormat="1" ht="25.5">
      <c r="A14" s="595"/>
      <c r="B14" s="638" t="s">
        <v>544</v>
      </c>
      <c r="C14" s="494"/>
      <c r="D14" s="491"/>
      <c r="E14" s="631"/>
      <c r="F14" s="492"/>
      <c r="G14" s="490"/>
      <c r="H14" s="490"/>
      <c r="I14" s="490"/>
      <c r="J14" s="490"/>
    </row>
    <row r="15" spans="1:10" s="634" customFormat="1" ht="12.75">
      <c r="A15" s="595"/>
      <c r="B15" s="632" t="s">
        <v>543</v>
      </c>
      <c r="C15" s="636"/>
      <c r="D15" s="635"/>
      <c r="E15" s="544"/>
      <c r="F15" s="1757"/>
      <c r="G15" s="490"/>
      <c r="H15" s="490"/>
      <c r="I15" s="490"/>
      <c r="J15" s="490"/>
    </row>
    <row r="16" spans="1:10" s="634" customFormat="1" ht="14.25">
      <c r="A16" s="595"/>
      <c r="B16" s="632" t="s">
        <v>347</v>
      </c>
      <c r="C16" s="636" t="s">
        <v>313</v>
      </c>
      <c r="D16" s="492">
        <v>40</v>
      </c>
      <c r="E16" s="491"/>
      <c r="F16" s="1758">
        <f>D16*E16</f>
        <v>0</v>
      </c>
      <c r="G16" s="490"/>
      <c r="H16" s="490"/>
      <c r="I16" s="490"/>
      <c r="J16" s="490"/>
    </row>
    <row r="17" spans="1:10" s="629" customFormat="1" ht="12.75">
      <c r="A17" s="512"/>
      <c r="B17" s="630"/>
      <c r="C17" s="511"/>
      <c r="D17" s="637"/>
      <c r="E17" s="509"/>
      <c r="F17" s="1759"/>
      <c r="G17" s="508"/>
      <c r="H17" s="508"/>
      <c r="I17" s="508"/>
      <c r="J17" s="508"/>
    </row>
    <row r="18" spans="1:10" s="629" customFormat="1" ht="38.25">
      <c r="A18" s="595" t="s">
        <v>7</v>
      </c>
      <c r="B18" s="632" t="s">
        <v>346</v>
      </c>
      <c r="C18" s="511"/>
      <c r="D18" s="510"/>
      <c r="E18" s="633"/>
      <c r="F18" s="1759"/>
      <c r="G18" s="508"/>
      <c r="H18" s="508"/>
      <c r="I18" s="508"/>
      <c r="J18" s="508"/>
    </row>
    <row r="19" spans="1:10" s="629" customFormat="1" ht="12.75">
      <c r="A19" s="512"/>
      <c r="B19" s="630"/>
      <c r="C19" s="511"/>
      <c r="D19" s="510"/>
      <c r="E19" s="544"/>
      <c r="F19" s="1759"/>
      <c r="G19" s="508"/>
      <c r="H19" s="508"/>
      <c r="I19" s="508"/>
      <c r="J19" s="508"/>
    </row>
    <row r="20" spans="1:10" s="629" customFormat="1" ht="14.25">
      <c r="A20" s="512"/>
      <c r="B20" s="632" t="s">
        <v>345</v>
      </c>
      <c r="C20" s="636" t="s">
        <v>313</v>
      </c>
      <c r="D20" s="635">
        <v>0.05</v>
      </c>
      <c r="E20" s="491"/>
      <c r="F20" s="1758">
        <f>D20*E20</f>
        <v>0</v>
      </c>
      <c r="G20" s="508"/>
      <c r="H20" s="508"/>
      <c r="I20" s="508"/>
      <c r="J20" s="508"/>
    </row>
    <row r="21" spans="1:10" s="629" customFormat="1" ht="12.75">
      <c r="A21" s="512"/>
      <c r="B21" s="630"/>
      <c r="C21" s="511"/>
      <c r="D21" s="510"/>
      <c r="E21" s="633"/>
      <c r="F21" s="1758"/>
      <c r="G21" s="508"/>
      <c r="H21" s="508"/>
      <c r="I21" s="508"/>
      <c r="J21" s="508"/>
    </row>
    <row r="22" spans="1:10" s="634" customFormat="1" ht="52.5">
      <c r="A22" s="595" t="s">
        <v>8</v>
      </c>
      <c r="B22" s="632" t="s">
        <v>576</v>
      </c>
      <c r="C22" s="636"/>
      <c r="D22" s="635"/>
      <c r="E22" s="491"/>
      <c r="F22" s="1760"/>
      <c r="G22" s="490"/>
      <c r="H22" s="490"/>
      <c r="I22" s="490"/>
      <c r="J22" s="490"/>
    </row>
    <row r="23" spans="1:10" s="634" customFormat="1" ht="12.75">
      <c r="A23" s="595"/>
      <c r="B23" s="632"/>
      <c r="C23" s="636"/>
      <c r="D23" s="635"/>
      <c r="E23" s="491"/>
      <c r="F23" s="1760"/>
      <c r="G23" s="490"/>
      <c r="H23" s="490"/>
      <c r="I23" s="490"/>
      <c r="J23" s="490"/>
    </row>
    <row r="24" spans="1:10" s="634" customFormat="1" ht="14.25">
      <c r="A24" s="595"/>
      <c r="B24" s="632" t="s">
        <v>343</v>
      </c>
      <c r="C24" s="636" t="s">
        <v>313</v>
      </c>
      <c r="D24" s="635">
        <v>14</v>
      </c>
      <c r="E24" s="491"/>
      <c r="F24" s="1758">
        <f>D24*E24</f>
        <v>0</v>
      </c>
      <c r="G24" s="490"/>
      <c r="H24" s="490"/>
      <c r="I24" s="490"/>
      <c r="J24" s="490"/>
    </row>
    <row r="25" spans="1:10" s="634" customFormat="1" ht="12.75">
      <c r="A25" s="595"/>
      <c r="B25" s="632"/>
      <c r="C25" s="636"/>
      <c r="D25" s="635"/>
      <c r="E25" s="491"/>
      <c r="F25" s="1758"/>
      <c r="G25" s="490"/>
      <c r="H25" s="490"/>
      <c r="I25" s="490"/>
      <c r="J25" s="490"/>
    </row>
    <row r="26" spans="1:10" s="634" customFormat="1" ht="52.5">
      <c r="A26" s="595" t="s">
        <v>10</v>
      </c>
      <c r="B26" s="632" t="s">
        <v>541</v>
      </c>
      <c r="C26" s="636"/>
      <c r="D26" s="635"/>
      <c r="E26" s="491"/>
      <c r="F26" s="1760"/>
      <c r="G26" s="490"/>
      <c r="H26" s="490"/>
      <c r="I26" s="490"/>
      <c r="J26" s="490"/>
    </row>
    <row r="27" spans="1:10" s="634" customFormat="1" ht="12.75">
      <c r="A27" s="595"/>
      <c r="B27" s="632"/>
      <c r="C27" s="636"/>
      <c r="D27" s="635"/>
      <c r="E27" s="491"/>
      <c r="F27" s="1760"/>
      <c r="G27" s="490"/>
      <c r="H27" s="490"/>
      <c r="I27" s="490"/>
      <c r="J27" s="490"/>
    </row>
    <row r="28" spans="1:10" s="634" customFormat="1" ht="14.25">
      <c r="A28" s="595"/>
      <c r="B28" s="632" t="s">
        <v>343</v>
      </c>
      <c r="C28" s="636" t="s">
        <v>313</v>
      </c>
      <c r="D28" s="635">
        <v>14</v>
      </c>
      <c r="E28" s="491"/>
      <c r="F28" s="1758">
        <f>D28*E28</f>
        <v>0</v>
      </c>
      <c r="G28" s="490"/>
      <c r="H28" s="490"/>
      <c r="I28" s="490"/>
      <c r="J28" s="490"/>
    </row>
    <row r="29" spans="1:10" s="634" customFormat="1" ht="12.75">
      <c r="A29" s="595"/>
      <c r="B29" s="632"/>
      <c r="C29" s="636"/>
      <c r="D29" s="635"/>
      <c r="E29" s="491"/>
      <c r="F29" s="1758"/>
      <c r="G29" s="490"/>
      <c r="H29" s="490"/>
      <c r="I29" s="490"/>
      <c r="J29" s="490"/>
    </row>
    <row r="30" spans="1:10" s="629" customFormat="1" ht="51">
      <c r="A30" s="595" t="s">
        <v>29</v>
      </c>
      <c r="B30" s="632" t="s">
        <v>575</v>
      </c>
      <c r="C30" s="511"/>
      <c r="D30" s="510"/>
      <c r="E30" s="509"/>
      <c r="F30" s="1760"/>
      <c r="G30" s="508"/>
      <c r="H30" s="508"/>
      <c r="I30" s="508"/>
      <c r="J30" s="508"/>
    </row>
    <row r="31" spans="1:10" s="629" customFormat="1" ht="12.75">
      <c r="A31" s="512"/>
      <c r="B31" s="630"/>
      <c r="C31" s="511"/>
      <c r="D31" s="510"/>
      <c r="E31" s="633"/>
      <c r="F31" s="1757"/>
      <c r="G31" s="508"/>
      <c r="H31" s="508"/>
      <c r="I31" s="508"/>
      <c r="J31" s="508"/>
    </row>
    <row r="32" spans="1:10" s="629" customFormat="1" ht="27">
      <c r="A32" s="512"/>
      <c r="B32" s="632" t="s">
        <v>341</v>
      </c>
      <c r="C32" s="494" t="s">
        <v>313</v>
      </c>
      <c r="D32" s="492">
        <v>40</v>
      </c>
      <c r="E32" s="491"/>
      <c r="F32" s="1760">
        <f>D32*E32</f>
        <v>0</v>
      </c>
      <c r="G32" s="508"/>
      <c r="H32" s="508"/>
      <c r="I32" s="508"/>
      <c r="J32" s="508"/>
    </row>
    <row r="33" spans="1:10" s="629" customFormat="1" ht="12.75">
      <c r="A33" s="512"/>
      <c r="B33" s="630"/>
      <c r="C33" s="511"/>
      <c r="D33" s="510"/>
      <c r="E33" s="509"/>
      <c r="F33" s="1759"/>
      <c r="G33" s="508"/>
      <c r="H33" s="508"/>
      <c r="I33" s="508"/>
      <c r="J33" s="508"/>
    </row>
    <row r="34" spans="1:6" s="483" customFormat="1" ht="12.75">
      <c r="A34" s="488"/>
      <c r="B34" s="538" t="s">
        <v>574</v>
      </c>
      <c r="C34" s="537"/>
      <c r="D34" s="536"/>
      <c r="E34" s="535"/>
      <c r="F34" s="1761">
        <f>F32+F28+F24+F20+F16</f>
        <v>0</v>
      </c>
    </row>
    <row r="35" spans="1:6" s="502" customFormat="1" ht="12.75">
      <c r="A35" s="507"/>
      <c r="B35" s="565"/>
      <c r="C35" s="505"/>
      <c r="D35" s="504"/>
      <c r="E35" s="503"/>
      <c r="F35" s="1762"/>
    </row>
    <row r="36" spans="1:6" s="502" customFormat="1" ht="12.75">
      <c r="A36" s="507"/>
      <c r="B36" s="565"/>
      <c r="C36" s="505"/>
      <c r="D36" s="504"/>
      <c r="E36" s="503"/>
      <c r="F36" s="1762"/>
    </row>
    <row r="37" spans="1:6" s="483" customFormat="1" ht="12.75">
      <c r="A37" s="554" t="s">
        <v>573</v>
      </c>
      <c r="B37" s="553" t="s">
        <v>331</v>
      </c>
      <c r="C37" s="624"/>
      <c r="D37" s="611"/>
      <c r="E37" s="610"/>
      <c r="F37" s="1763"/>
    </row>
    <row r="38" spans="1:6" s="502" customFormat="1" ht="12.75">
      <c r="A38" s="621"/>
      <c r="B38" s="619"/>
      <c r="C38" s="598"/>
      <c r="D38" s="597"/>
      <c r="E38" s="503"/>
      <c r="F38" s="1753"/>
    </row>
    <row r="39" spans="1:6" s="502" customFormat="1" ht="89.25">
      <c r="A39" s="595" t="s">
        <v>6</v>
      </c>
      <c r="B39" s="568" t="s">
        <v>537</v>
      </c>
      <c r="C39" s="567"/>
      <c r="D39" s="504"/>
      <c r="E39" s="569"/>
      <c r="F39" s="1764"/>
    </row>
    <row r="40" spans="1:6" s="502" customFormat="1" ht="12.75">
      <c r="A40" s="512"/>
      <c r="B40" s="568"/>
      <c r="C40" s="567"/>
      <c r="D40" s="504"/>
      <c r="E40" s="569"/>
      <c r="F40" s="1764"/>
    </row>
    <row r="41" spans="1:6" s="502" customFormat="1" ht="14.25">
      <c r="A41" s="512"/>
      <c r="B41" s="568" t="s">
        <v>327</v>
      </c>
      <c r="C41" s="567" t="s">
        <v>294</v>
      </c>
      <c r="D41" s="566">
        <v>45</v>
      </c>
      <c r="E41" s="546"/>
      <c r="F41" s="1765">
        <f>D41*E41</f>
        <v>0</v>
      </c>
    </row>
    <row r="42" spans="1:6" s="502" customFormat="1" ht="12.75">
      <c r="A42" s="512"/>
      <c r="B42" s="568"/>
      <c r="C42" s="567"/>
      <c r="D42" s="566"/>
      <c r="E42" s="546"/>
      <c r="F42" s="1765"/>
    </row>
    <row r="43" spans="1:6" s="502" customFormat="1" ht="12.75">
      <c r="A43" s="512"/>
      <c r="B43" s="568"/>
      <c r="C43" s="567"/>
      <c r="D43" s="566"/>
      <c r="E43" s="546"/>
      <c r="F43" s="1765"/>
    </row>
    <row r="44" spans="1:6" s="502" customFormat="1" ht="12.75">
      <c r="A44" s="512"/>
      <c r="B44" s="565"/>
      <c r="C44" s="505"/>
      <c r="D44" s="566"/>
      <c r="E44" s="546"/>
      <c r="F44" s="1765"/>
    </row>
    <row r="45" spans="1:6" s="502" customFormat="1" ht="38.25">
      <c r="A45" s="595" t="s">
        <v>7</v>
      </c>
      <c r="B45" s="568" t="s">
        <v>329</v>
      </c>
      <c r="C45" s="567"/>
      <c r="D45" s="566"/>
      <c r="E45" s="546"/>
      <c r="F45" s="1766"/>
    </row>
    <row r="46" spans="1:6" s="502" customFormat="1" ht="12.75">
      <c r="A46" s="595"/>
      <c r="B46" s="568"/>
      <c r="C46" s="567"/>
      <c r="D46" s="566"/>
      <c r="E46" s="546"/>
      <c r="F46" s="1766"/>
    </row>
    <row r="47" spans="1:6" s="502" customFormat="1" ht="14.25">
      <c r="A47" s="595"/>
      <c r="B47" s="568" t="s">
        <v>327</v>
      </c>
      <c r="C47" s="567" t="s">
        <v>294</v>
      </c>
      <c r="D47" s="566">
        <v>2.8</v>
      </c>
      <c r="E47" s="546"/>
      <c r="F47" s="1765">
        <f>D47*E47</f>
        <v>0</v>
      </c>
    </row>
    <row r="48" spans="1:6" s="502" customFormat="1" ht="12.75">
      <c r="A48" s="595"/>
      <c r="B48" s="568"/>
      <c r="C48" s="567"/>
      <c r="D48" s="504"/>
      <c r="E48" s="546"/>
      <c r="F48" s="1762"/>
    </row>
    <row r="49" spans="1:6" s="502" customFormat="1" ht="38.25">
      <c r="A49" s="595" t="s">
        <v>8</v>
      </c>
      <c r="B49" s="568" t="s">
        <v>536</v>
      </c>
      <c r="C49" s="567"/>
      <c r="D49" s="504"/>
      <c r="E49" s="546"/>
      <c r="F49" s="1764"/>
    </row>
    <row r="50" spans="1:6" s="502" customFormat="1" ht="12.75">
      <c r="A50" s="518"/>
      <c r="B50" s="568"/>
      <c r="C50" s="567"/>
      <c r="D50" s="504"/>
      <c r="E50" s="546"/>
      <c r="F50" s="1764"/>
    </row>
    <row r="51" spans="1:6" s="502" customFormat="1" ht="14.25">
      <c r="A51" s="518"/>
      <c r="B51" s="568" t="s">
        <v>327</v>
      </c>
      <c r="C51" s="567" t="s">
        <v>294</v>
      </c>
      <c r="D51" s="566">
        <v>0.5</v>
      </c>
      <c r="E51" s="546"/>
      <c r="F51" s="1765">
        <f>D51*E51</f>
        <v>0</v>
      </c>
    </row>
    <row r="52" spans="1:6" s="502" customFormat="1" ht="12.75">
      <c r="A52" s="507"/>
      <c r="B52" s="565"/>
      <c r="C52" s="505"/>
      <c r="D52" s="504"/>
      <c r="E52" s="569"/>
      <c r="F52" s="1762"/>
    </row>
    <row r="53" spans="1:6" s="483" customFormat="1" ht="12.75">
      <c r="A53" s="628"/>
      <c r="B53" s="538" t="s">
        <v>572</v>
      </c>
      <c r="C53" s="627"/>
      <c r="D53" s="626"/>
      <c r="E53" s="625"/>
      <c r="F53" s="1761">
        <f>F51+F47+F41</f>
        <v>0</v>
      </c>
    </row>
    <row r="54" spans="1:6" s="502" customFormat="1" ht="12.75">
      <c r="A54" s="507"/>
      <c r="B54" s="568"/>
      <c r="C54" s="505"/>
      <c r="D54" s="504"/>
      <c r="E54" s="569"/>
      <c r="F54" s="1762"/>
    </row>
    <row r="55" spans="1:6" s="502" customFormat="1" ht="12.75">
      <c r="A55" s="507"/>
      <c r="B55" s="568"/>
      <c r="C55" s="505"/>
      <c r="D55" s="504"/>
      <c r="E55" s="569"/>
      <c r="F55" s="1762"/>
    </row>
    <row r="56" spans="1:6" s="483" customFormat="1" ht="12.75">
      <c r="A56" s="554" t="s">
        <v>571</v>
      </c>
      <c r="B56" s="553" t="s">
        <v>324</v>
      </c>
      <c r="C56" s="624"/>
      <c r="D56" s="623"/>
      <c r="E56" s="622"/>
      <c r="F56" s="1763"/>
    </row>
    <row r="57" spans="1:6" s="502" customFormat="1" ht="12.75">
      <c r="A57" s="621"/>
      <c r="B57" s="619"/>
      <c r="C57" s="598"/>
      <c r="D57" s="597"/>
      <c r="E57" s="503"/>
      <c r="F57" s="1753"/>
    </row>
    <row r="58" spans="1:6" s="502" customFormat="1" ht="63.75">
      <c r="A58" s="595" t="s">
        <v>6</v>
      </c>
      <c r="B58" s="568" t="s">
        <v>323</v>
      </c>
      <c r="C58" s="567"/>
      <c r="D58" s="504"/>
      <c r="E58" s="569"/>
      <c r="F58" s="1764"/>
    </row>
    <row r="59" spans="1:6" s="502" customFormat="1" ht="12.75">
      <c r="A59" s="595"/>
      <c r="B59" s="568"/>
      <c r="C59" s="567"/>
      <c r="D59" s="504"/>
      <c r="E59" s="569"/>
      <c r="F59" s="1764"/>
    </row>
    <row r="60" spans="1:6" s="502" customFormat="1" ht="14.25">
      <c r="A60" s="595"/>
      <c r="B60" s="568" t="s">
        <v>316</v>
      </c>
      <c r="C60" s="567" t="s">
        <v>313</v>
      </c>
      <c r="D60" s="566">
        <v>0.7</v>
      </c>
      <c r="E60" s="546"/>
      <c r="F60" s="1765">
        <f>D60*E60</f>
        <v>0</v>
      </c>
    </row>
    <row r="61" spans="1:6" s="502" customFormat="1" ht="12.75">
      <c r="A61" s="512"/>
      <c r="B61" s="565"/>
      <c r="C61" s="505"/>
      <c r="D61" s="504"/>
      <c r="E61" s="569"/>
      <c r="F61" s="1765"/>
    </row>
    <row r="62" spans="1:6" s="502" customFormat="1" ht="51">
      <c r="A62" s="595" t="s">
        <v>7</v>
      </c>
      <c r="B62" s="568" t="s">
        <v>533</v>
      </c>
      <c r="C62" s="567"/>
      <c r="D62" s="566"/>
      <c r="E62" s="569"/>
      <c r="F62" s="1766"/>
    </row>
    <row r="63" spans="1:6" s="502" customFormat="1" ht="12.75">
      <c r="A63" s="595"/>
      <c r="B63" s="568"/>
      <c r="C63" s="567"/>
      <c r="D63" s="566"/>
      <c r="E63" s="569"/>
      <c r="F63" s="1766"/>
    </row>
    <row r="64" spans="1:6" s="502" customFormat="1" ht="14.25">
      <c r="A64" s="595"/>
      <c r="B64" s="568" t="s">
        <v>316</v>
      </c>
      <c r="C64" s="567" t="s">
        <v>313</v>
      </c>
      <c r="D64" s="566">
        <v>7</v>
      </c>
      <c r="E64" s="546"/>
      <c r="F64" s="1765">
        <f>D64*E64</f>
        <v>0</v>
      </c>
    </row>
    <row r="65" spans="1:6" s="502" customFormat="1" ht="12.75">
      <c r="A65" s="620"/>
      <c r="B65" s="619"/>
      <c r="C65" s="598"/>
      <c r="D65" s="515"/>
      <c r="E65" s="514"/>
      <c r="F65" s="1767"/>
    </row>
    <row r="66" spans="1:6" s="502" customFormat="1" ht="51">
      <c r="A66" s="595" t="s">
        <v>8</v>
      </c>
      <c r="B66" s="568" t="s">
        <v>532</v>
      </c>
      <c r="C66" s="567"/>
      <c r="D66" s="566"/>
      <c r="E66" s="569"/>
      <c r="F66" s="1766"/>
    </row>
    <row r="67" spans="1:6" s="502" customFormat="1" ht="12.75">
      <c r="A67" s="595"/>
      <c r="B67" s="568"/>
      <c r="C67" s="567"/>
      <c r="D67" s="566"/>
      <c r="E67" s="569"/>
      <c r="F67" s="1766"/>
    </row>
    <row r="68" spans="1:6" s="502" customFormat="1" ht="14.25">
      <c r="A68" s="595"/>
      <c r="B68" s="568" t="s">
        <v>316</v>
      </c>
      <c r="C68" s="567" t="s">
        <v>313</v>
      </c>
      <c r="D68" s="566">
        <v>0.05</v>
      </c>
      <c r="E68" s="546"/>
      <c r="F68" s="1765">
        <f>D68*E68</f>
        <v>0</v>
      </c>
    </row>
    <row r="69" spans="1:6" s="502" customFormat="1" ht="12.75">
      <c r="A69" s="595"/>
      <c r="B69" s="568"/>
      <c r="C69" s="567"/>
      <c r="D69" s="566"/>
      <c r="E69" s="546"/>
      <c r="F69" s="1765"/>
    </row>
    <row r="70" spans="1:6" s="502" customFormat="1" ht="25.5">
      <c r="A70" s="595" t="s">
        <v>10</v>
      </c>
      <c r="B70" s="568" t="s">
        <v>312</v>
      </c>
      <c r="C70" s="567"/>
      <c r="D70" s="504"/>
      <c r="E70" s="569"/>
      <c r="F70" s="1764"/>
    </row>
    <row r="71" spans="1:6" s="502" customFormat="1" ht="25.5">
      <c r="A71" s="518"/>
      <c r="B71" s="568" t="s">
        <v>311</v>
      </c>
      <c r="C71" s="567"/>
      <c r="D71" s="504"/>
      <c r="E71" s="569"/>
      <c r="F71" s="1764"/>
    </row>
    <row r="72" spans="1:6" s="502" customFormat="1" ht="12.75">
      <c r="A72" s="518"/>
      <c r="B72" s="568" t="s">
        <v>310</v>
      </c>
      <c r="C72" s="517" t="s">
        <v>309</v>
      </c>
      <c r="D72" s="492">
        <v>850</v>
      </c>
      <c r="E72" s="569"/>
      <c r="F72" s="1768">
        <f>D72*E72</f>
        <v>0</v>
      </c>
    </row>
    <row r="73" spans="1:6" s="502" customFormat="1" ht="12.75">
      <c r="A73" s="518"/>
      <c r="B73" s="614"/>
      <c r="C73" s="481"/>
      <c r="D73" s="480"/>
      <c r="E73" s="514"/>
      <c r="F73" s="1765"/>
    </row>
    <row r="74" spans="1:6" s="483" customFormat="1" ht="12.75">
      <c r="A74" s="488"/>
      <c r="B74" s="618" t="s">
        <v>570</v>
      </c>
      <c r="C74" s="617"/>
      <c r="D74" s="616"/>
      <c r="E74" s="615"/>
      <c r="F74" s="1761">
        <f>F72+F68+F64+F60</f>
        <v>0</v>
      </c>
    </row>
    <row r="75" spans="1:6" s="502" customFormat="1" ht="12.75">
      <c r="A75" s="507"/>
      <c r="B75" s="614"/>
      <c r="C75" s="598"/>
      <c r="D75" s="597"/>
      <c r="E75" s="503"/>
      <c r="F75" s="1762"/>
    </row>
    <row r="76" spans="1:6" s="502" customFormat="1" ht="12.75">
      <c r="A76" s="507"/>
      <c r="B76" s="614"/>
      <c r="C76" s="598"/>
      <c r="D76" s="597"/>
      <c r="E76" s="503"/>
      <c r="F76" s="1762"/>
    </row>
    <row r="77" spans="1:6" s="483" customFormat="1" ht="12.75">
      <c r="A77" s="554" t="s">
        <v>569</v>
      </c>
      <c r="B77" s="613" t="s">
        <v>306</v>
      </c>
      <c r="C77" s="612"/>
      <c r="D77" s="611"/>
      <c r="E77" s="610"/>
      <c r="F77" s="1763"/>
    </row>
    <row r="78" spans="1:6" s="502" customFormat="1" ht="15.75" customHeight="1">
      <c r="A78" s="507"/>
      <c r="B78" s="609"/>
      <c r="C78" s="598"/>
      <c r="D78" s="597"/>
      <c r="E78" s="503"/>
      <c r="F78" s="1753"/>
    </row>
    <row r="79" spans="1:6" s="606" customFormat="1" ht="51">
      <c r="A79" s="595" t="s">
        <v>6</v>
      </c>
      <c r="B79" s="608" t="s">
        <v>529</v>
      </c>
      <c r="C79" s="567"/>
      <c r="D79" s="566"/>
      <c r="E79" s="607"/>
      <c r="F79" s="1769"/>
    </row>
    <row r="80" spans="1:6" s="502" customFormat="1" ht="12.75">
      <c r="A80" s="595"/>
      <c r="B80" s="519"/>
      <c r="C80" s="517"/>
      <c r="D80" s="515"/>
      <c r="E80" s="569"/>
      <c r="F80" s="1765"/>
    </row>
    <row r="81" spans="1:6" s="502" customFormat="1" ht="12.75">
      <c r="A81" s="595"/>
      <c r="B81" s="519" t="s">
        <v>284</v>
      </c>
      <c r="C81" s="517" t="s">
        <v>283</v>
      </c>
      <c r="D81" s="515">
        <v>3</v>
      </c>
      <c r="E81" s="546"/>
      <c r="F81" s="1765">
        <f>D81*E81</f>
        <v>0</v>
      </c>
    </row>
    <row r="82" spans="1:6" s="502" customFormat="1" ht="12.75">
      <c r="A82" s="595"/>
      <c r="B82" s="519"/>
      <c r="C82" s="517"/>
      <c r="D82" s="515"/>
      <c r="E82" s="569"/>
      <c r="F82" s="1762"/>
    </row>
    <row r="83" spans="1:6" s="502" customFormat="1" ht="63.75">
      <c r="A83" s="595" t="s">
        <v>7</v>
      </c>
      <c r="B83" s="568" t="s">
        <v>528</v>
      </c>
      <c r="C83" s="598"/>
      <c r="D83" s="597"/>
      <c r="E83" s="503"/>
      <c r="F83" s="1753"/>
    </row>
    <row r="84" spans="1:6" s="502" customFormat="1" ht="12.75">
      <c r="A84" s="507"/>
      <c r="B84" s="568" t="s">
        <v>280</v>
      </c>
      <c r="C84" s="598"/>
      <c r="D84" s="597"/>
      <c r="E84" s="503"/>
      <c r="F84" s="1753"/>
    </row>
    <row r="85" spans="1:6" s="502" customFormat="1" ht="12.75">
      <c r="A85" s="507"/>
      <c r="B85" s="565"/>
      <c r="C85" s="598"/>
      <c r="D85" s="597"/>
      <c r="E85" s="503"/>
      <c r="F85" s="1753"/>
    </row>
    <row r="86" spans="1:6" s="502" customFormat="1" ht="12.75">
      <c r="A86" s="507"/>
      <c r="B86" s="568" t="s">
        <v>264</v>
      </c>
      <c r="C86" s="517" t="s">
        <v>53</v>
      </c>
      <c r="D86" s="515">
        <v>1</v>
      </c>
      <c r="E86" s="514"/>
      <c r="F86" s="1767">
        <f>D86*E86</f>
        <v>0</v>
      </c>
    </row>
    <row r="87" spans="1:6" s="502" customFormat="1" ht="12.75">
      <c r="A87" s="507"/>
      <c r="B87" s="568"/>
      <c r="C87" s="517"/>
      <c r="D87" s="515"/>
      <c r="E87" s="514"/>
      <c r="F87" s="1767"/>
    </row>
    <row r="88" spans="1:7" s="483" customFormat="1" ht="12.75">
      <c r="A88" s="488"/>
      <c r="B88" s="538" t="s">
        <v>568</v>
      </c>
      <c r="C88" s="537"/>
      <c r="D88" s="536"/>
      <c r="E88" s="535"/>
      <c r="F88" s="1761">
        <f>F81+F86</f>
        <v>0</v>
      </c>
      <c r="G88" s="605"/>
    </row>
    <row r="89" spans="1:7" s="502" customFormat="1" ht="12.75">
      <c r="A89" s="507"/>
      <c r="B89" s="604"/>
      <c r="C89" s="603"/>
      <c r="D89" s="602"/>
      <c r="E89" s="601"/>
      <c r="F89" s="1770"/>
      <c r="G89" s="600"/>
    </row>
    <row r="90" spans="1:7" s="502" customFormat="1" ht="12.75">
      <c r="A90" s="507"/>
      <c r="B90" s="604"/>
      <c r="C90" s="603"/>
      <c r="D90" s="602"/>
      <c r="E90" s="601"/>
      <c r="F90" s="1770"/>
      <c r="G90" s="600"/>
    </row>
    <row r="91" spans="1:6" s="483" customFormat="1" ht="12.75">
      <c r="A91" s="554" t="s">
        <v>567</v>
      </c>
      <c r="B91" s="553" t="s">
        <v>267</v>
      </c>
      <c r="C91" s="552"/>
      <c r="D91" s="551"/>
      <c r="E91" s="550"/>
      <c r="F91" s="1771"/>
    </row>
    <row r="92" spans="1:6" s="502" customFormat="1" ht="12.75">
      <c r="A92" s="507"/>
      <c r="B92" s="568"/>
      <c r="C92" s="567"/>
      <c r="D92" s="566"/>
      <c r="E92" s="514"/>
      <c r="F92" s="1765"/>
    </row>
    <row r="93" spans="1:6" s="502" customFormat="1" ht="25.5">
      <c r="A93" s="595" t="s">
        <v>6</v>
      </c>
      <c r="B93" s="599" t="s">
        <v>566</v>
      </c>
      <c r="C93" s="598"/>
      <c r="D93" s="597"/>
      <c r="E93" s="503"/>
      <c r="F93" s="1753"/>
    </row>
    <row r="94" spans="1:6" s="502" customFormat="1" ht="114.75">
      <c r="A94" s="595" t="s">
        <v>524</v>
      </c>
      <c r="B94" s="568" t="s">
        <v>523</v>
      </c>
      <c r="C94" s="596"/>
      <c r="D94" s="504"/>
      <c r="E94" s="503"/>
      <c r="F94" s="1753"/>
    </row>
    <row r="95" spans="1:6" s="502" customFormat="1" ht="25.5">
      <c r="A95" s="512"/>
      <c r="B95" s="568" t="s">
        <v>522</v>
      </c>
      <c r="C95" s="505"/>
      <c r="D95" s="504"/>
      <c r="E95" s="569"/>
      <c r="F95" s="1764"/>
    </row>
    <row r="96" spans="1:6" s="502" customFormat="1" ht="12.75">
      <c r="A96" s="512"/>
      <c r="B96" s="568" t="s">
        <v>521</v>
      </c>
      <c r="C96" s="517" t="s">
        <v>520</v>
      </c>
      <c r="D96" s="515">
        <v>1</v>
      </c>
      <c r="E96" s="514"/>
      <c r="F96" s="1767">
        <f>D96*E96</f>
        <v>0</v>
      </c>
    </row>
    <row r="97" spans="1:6" s="502" customFormat="1" ht="12.75">
      <c r="A97" s="512"/>
      <c r="B97" s="565"/>
      <c r="C97" s="505"/>
      <c r="D97" s="504"/>
      <c r="E97" s="503"/>
      <c r="F97" s="1753"/>
    </row>
    <row r="98" spans="1:6" s="502" customFormat="1" ht="51">
      <c r="A98" s="595" t="s">
        <v>7</v>
      </c>
      <c r="B98" s="568" t="s">
        <v>519</v>
      </c>
      <c r="C98" s="567"/>
      <c r="D98" s="566"/>
      <c r="E98" s="503"/>
      <c r="F98" s="1753"/>
    </row>
    <row r="99" spans="1:130" s="570" customFormat="1" ht="25.5">
      <c r="A99" s="594"/>
      <c r="B99" s="585" t="s">
        <v>518</v>
      </c>
      <c r="C99" s="593"/>
      <c r="D99" s="592"/>
      <c r="E99" s="579"/>
      <c r="F99" s="1753"/>
      <c r="G99" s="584"/>
      <c r="H99" s="591"/>
      <c r="I99" s="590"/>
      <c r="J99" s="576"/>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1"/>
      <c r="AL99" s="571"/>
      <c r="AM99" s="571"/>
      <c r="AN99" s="571"/>
      <c r="AO99" s="571"/>
      <c r="AP99" s="571"/>
      <c r="AQ99" s="571"/>
      <c r="AR99" s="571"/>
      <c r="AS99" s="571"/>
      <c r="AT99" s="571"/>
      <c r="AU99" s="571"/>
      <c r="AV99" s="571"/>
      <c r="AW99" s="571"/>
      <c r="AX99" s="571"/>
      <c r="AY99" s="571"/>
      <c r="AZ99" s="571"/>
      <c r="BA99" s="571"/>
      <c r="BB99" s="571"/>
      <c r="BC99" s="571"/>
      <c r="BD99" s="571"/>
      <c r="BE99" s="571"/>
      <c r="BF99" s="571"/>
      <c r="BG99" s="571"/>
      <c r="BH99" s="571"/>
      <c r="BI99" s="571"/>
      <c r="BJ99" s="571"/>
      <c r="BK99" s="571"/>
      <c r="BL99" s="571"/>
      <c r="BM99" s="571"/>
      <c r="BN99" s="571"/>
      <c r="BO99" s="571"/>
      <c r="BP99" s="571"/>
      <c r="BQ99" s="571"/>
      <c r="BR99" s="571"/>
      <c r="BS99" s="571"/>
      <c r="BT99" s="571"/>
      <c r="BU99" s="571"/>
      <c r="BV99" s="571"/>
      <c r="BW99" s="571"/>
      <c r="BX99" s="571"/>
      <c r="BY99" s="571"/>
      <c r="BZ99" s="571"/>
      <c r="CA99" s="571"/>
      <c r="CB99" s="571"/>
      <c r="CC99" s="571"/>
      <c r="CD99" s="571"/>
      <c r="CE99" s="571"/>
      <c r="CF99" s="571"/>
      <c r="CG99" s="571"/>
      <c r="CH99" s="571"/>
      <c r="CI99" s="571"/>
      <c r="CJ99" s="571"/>
      <c r="CK99" s="571"/>
      <c r="CL99" s="571"/>
      <c r="CM99" s="571"/>
      <c r="CN99" s="571"/>
      <c r="CO99" s="571"/>
      <c r="CP99" s="571"/>
      <c r="CQ99" s="571"/>
      <c r="CR99" s="571"/>
      <c r="CS99" s="571"/>
      <c r="CT99" s="571"/>
      <c r="CU99" s="571"/>
      <c r="CV99" s="571"/>
      <c r="CW99" s="571"/>
      <c r="CX99" s="571"/>
      <c r="CY99" s="571"/>
      <c r="CZ99" s="571"/>
      <c r="DA99" s="571"/>
      <c r="DB99" s="571"/>
      <c r="DC99" s="571"/>
      <c r="DD99" s="571"/>
      <c r="DE99" s="571"/>
      <c r="DF99" s="571"/>
      <c r="DG99" s="571"/>
      <c r="DH99" s="571"/>
      <c r="DI99" s="571"/>
      <c r="DJ99" s="571"/>
      <c r="DK99" s="571"/>
      <c r="DL99" s="571"/>
      <c r="DM99" s="571"/>
      <c r="DN99" s="571"/>
      <c r="DO99" s="571"/>
      <c r="DP99" s="571"/>
      <c r="DQ99" s="571"/>
      <c r="DR99" s="571"/>
      <c r="DS99" s="571"/>
      <c r="DT99" s="571"/>
      <c r="DU99" s="571"/>
      <c r="DV99" s="571"/>
      <c r="DW99" s="571"/>
      <c r="DX99" s="571"/>
      <c r="DY99" s="571"/>
      <c r="DZ99" s="571"/>
    </row>
    <row r="100" spans="1:6" s="586" customFormat="1" ht="25.5">
      <c r="A100" s="589"/>
      <c r="B100" s="585" t="s">
        <v>517</v>
      </c>
      <c r="C100" s="588"/>
      <c r="D100" s="588"/>
      <c r="E100" s="587"/>
      <c r="F100" s="1772"/>
    </row>
    <row r="101" spans="1:130" s="570" customFormat="1" ht="12.75">
      <c r="A101" s="583"/>
      <c r="B101" s="585" t="s">
        <v>516</v>
      </c>
      <c r="C101" s="581"/>
      <c r="D101" s="580"/>
      <c r="E101" s="579"/>
      <c r="F101" s="597"/>
      <c r="G101" s="584"/>
      <c r="H101" s="577"/>
      <c r="I101" s="577"/>
      <c r="J101" s="576"/>
      <c r="K101" s="575"/>
      <c r="L101" s="573"/>
      <c r="M101" s="571"/>
      <c r="N101" s="574"/>
      <c r="O101" s="571"/>
      <c r="P101" s="573"/>
      <c r="Q101" s="571"/>
      <c r="R101" s="573"/>
      <c r="S101" s="571"/>
      <c r="T101" s="573"/>
      <c r="U101" s="571"/>
      <c r="V101" s="573"/>
      <c r="W101" s="571"/>
      <c r="X101" s="573"/>
      <c r="Y101" s="571"/>
      <c r="Z101" s="572"/>
      <c r="AA101" s="571"/>
      <c r="AB101" s="571"/>
      <c r="AC101" s="571"/>
      <c r="AD101" s="571"/>
      <c r="AE101" s="571"/>
      <c r="AF101" s="571"/>
      <c r="AG101" s="571"/>
      <c r="AH101" s="571"/>
      <c r="AI101" s="571"/>
      <c r="AJ101" s="571"/>
      <c r="AK101" s="571"/>
      <c r="AL101" s="571"/>
      <c r="AM101" s="571"/>
      <c r="AN101" s="571"/>
      <c r="AO101" s="571"/>
      <c r="AP101" s="571"/>
      <c r="AQ101" s="571"/>
      <c r="AR101" s="571"/>
      <c r="AS101" s="571"/>
      <c r="AT101" s="571"/>
      <c r="AU101" s="571"/>
      <c r="AV101" s="571"/>
      <c r="AW101" s="571"/>
      <c r="AX101" s="571"/>
      <c r="AY101" s="571"/>
      <c r="AZ101" s="571"/>
      <c r="BA101" s="571"/>
      <c r="BB101" s="571"/>
      <c r="BC101" s="571"/>
      <c r="BD101" s="571"/>
      <c r="BE101" s="571"/>
      <c r="BF101" s="571"/>
      <c r="BG101" s="571"/>
      <c r="BH101" s="571"/>
      <c r="BI101" s="571"/>
      <c r="BJ101" s="571"/>
      <c r="BK101" s="571"/>
      <c r="BL101" s="571"/>
      <c r="BM101" s="571"/>
      <c r="BN101" s="571"/>
      <c r="BO101" s="571"/>
      <c r="BP101" s="571"/>
      <c r="BQ101" s="571"/>
      <c r="BR101" s="571"/>
      <c r="BS101" s="571"/>
      <c r="BT101" s="571"/>
      <c r="BU101" s="571"/>
      <c r="BV101" s="571"/>
      <c r="BW101" s="571"/>
      <c r="BX101" s="571"/>
      <c r="BY101" s="571"/>
      <c r="BZ101" s="571"/>
      <c r="CA101" s="571"/>
      <c r="CB101" s="571"/>
      <c r="CC101" s="571"/>
      <c r="CD101" s="571"/>
      <c r="CE101" s="571"/>
      <c r="CF101" s="571"/>
      <c r="CG101" s="571"/>
      <c r="CH101" s="571"/>
      <c r="CI101" s="571"/>
      <c r="CJ101" s="571"/>
      <c r="CK101" s="571"/>
      <c r="CL101" s="571"/>
      <c r="CM101" s="571"/>
      <c r="CN101" s="571"/>
      <c r="CO101" s="571"/>
      <c r="CP101" s="571"/>
      <c r="CQ101" s="571"/>
      <c r="CR101" s="571"/>
      <c r="CS101" s="571"/>
      <c r="CT101" s="571"/>
      <c r="CU101" s="571"/>
      <c r="CV101" s="571"/>
      <c r="CW101" s="571"/>
      <c r="CX101" s="571"/>
      <c r="CY101" s="571"/>
      <c r="CZ101" s="571"/>
      <c r="DA101" s="571"/>
      <c r="DB101" s="571"/>
      <c r="DC101" s="571"/>
      <c r="DD101" s="571"/>
      <c r="DE101" s="571"/>
      <c r="DF101" s="571"/>
      <c r="DG101" s="571"/>
      <c r="DH101" s="571"/>
      <c r="DI101" s="571"/>
      <c r="DJ101" s="571"/>
      <c r="DK101" s="571"/>
      <c r="DL101" s="571"/>
      <c r="DM101" s="571"/>
      <c r="DN101" s="571"/>
      <c r="DO101" s="571"/>
      <c r="DP101" s="571"/>
      <c r="DQ101" s="571"/>
      <c r="DR101" s="571"/>
      <c r="DS101" s="571"/>
      <c r="DT101" s="571"/>
      <c r="DU101" s="571"/>
      <c r="DV101" s="571"/>
      <c r="DW101" s="571"/>
      <c r="DX101" s="571"/>
      <c r="DY101" s="571"/>
      <c r="DZ101" s="571"/>
    </row>
    <row r="102" spans="1:130" s="570" customFormat="1" ht="63.75">
      <c r="A102" s="583"/>
      <c r="B102" s="582" t="s">
        <v>515</v>
      </c>
      <c r="C102" s="581"/>
      <c r="D102" s="580"/>
      <c r="E102" s="579"/>
      <c r="F102" s="597"/>
      <c r="G102" s="578"/>
      <c r="H102" s="578"/>
      <c r="I102" s="577"/>
      <c r="J102" s="576"/>
      <c r="K102" s="575"/>
      <c r="L102" s="571"/>
      <c r="M102" s="571"/>
      <c r="N102" s="574"/>
      <c r="O102" s="571"/>
      <c r="P102" s="573"/>
      <c r="Q102" s="571"/>
      <c r="R102" s="573"/>
      <c r="S102" s="571"/>
      <c r="T102" s="573"/>
      <c r="U102" s="571"/>
      <c r="V102" s="573"/>
      <c r="W102" s="571"/>
      <c r="X102" s="573"/>
      <c r="Y102" s="571"/>
      <c r="Z102" s="572"/>
      <c r="AA102" s="571"/>
      <c r="AB102" s="571"/>
      <c r="AC102" s="571"/>
      <c r="AD102" s="571"/>
      <c r="AE102" s="571"/>
      <c r="AF102" s="571"/>
      <c r="AG102" s="571"/>
      <c r="AH102" s="571"/>
      <c r="AI102" s="571"/>
      <c r="AJ102" s="571"/>
      <c r="AK102" s="571"/>
      <c r="AL102" s="571"/>
      <c r="AM102" s="571"/>
      <c r="AN102" s="571"/>
      <c r="AO102" s="571"/>
      <c r="AP102" s="571"/>
      <c r="AQ102" s="571"/>
      <c r="AR102" s="571"/>
      <c r="AS102" s="571"/>
      <c r="AT102" s="571"/>
      <c r="AU102" s="571"/>
      <c r="AV102" s="571"/>
      <c r="AW102" s="571"/>
      <c r="AX102" s="571"/>
      <c r="AY102" s="571"/>
      <c r="AZ102" s="571"/>
      <c r="BA102" s="571"/>
      <c r="BB102" s="571"/>
      <c r="BC102" s="571"/>
      <c r="BD102" s="571"/>
      <c r="BE102" s="571"/>
      <c r="BF102" s="571"/>
      <c r="BG102" s="571"/>
      <c r="BH102" s="571"/>
      <c r="BI102" s="571"/>
      <c r="BJ102" s="571"/>
      <c r="BK102" s="571"/>
      <c r="BL102" s="571"/>
      <c r="BM102" s="571"/>
      <c r="BN102" s="571"/>
      <c r="BO102" s="571"/>
      <c r="BP102" s="571"/>
      <c r="BQ102" s="571"/>
      <c r="BR102" s="571"/>
      <c r="BS102" s="571"/>
      <c r="BT102" s="571"/>
      <c r="BU102" s="571"/>
      <c r="BV102" s="571"/>
      <c r="BW102" s="571"/>
      <c r="BX102" s="571"/>
      <c r="BY102" s="571"/>
      <c r="BZ102" s="571"/>
      <c r="CA102" s="571"/>
      <c r="CB102" s="571"/>
      <c r="CC102" s="571"/>
      <c r="CD102" s="571"/>
      <c r="CE102" s="571"/>
      <c r="CF102" s="571"/>
      <c r="CG102" s="571"/>
      <c r="CH102" s="571"/>
      <c r="CI102" s="571"/>
      <c r="CJ102" s="571"/>
      <c r="CK102" s="571"/>
      <c r="CL102" s="571"/>
      <c r="CM102" s="571"/>
      <c r="CN102" s="571"/>
      <c r="CO102" s="571"/>
      <c r="CP102" s="571"/>
      <c r="CQ102" s="571"/>
      <c r="CR102" s="571"/>
      <c r="CS102" s="571"/>
      <c r="CT102" s="571"/>
      <c r="CU102" s="571"/>
      <c r="CV102" s="571"/>
      <c r="CW102" s="571"/>
      <c r="CX102" s="571"/>
      <c r="CY102" s="571"/>
      <c r="CZ102" s="571"/>
      <c r="DA102" s="571"/>
      <c r="DB102" s="571"/>
      <c r="DC102" s="571"/>
      <c r="DD102" s="571"/>
      <c r="DE102" s="571"/>
      <c r="DF102" s="571"/>
      <c r="DG102" s="571"/>
      <c r="DH102" s="571"/>
      <c r="DI102" s="571"/>
      <c r="DJ102" s="571"/>
      <c r="DK102" s="571"/>
      <c r="DL102" s="571"/>
      <c r="DM102" s="571"/>
      <c r="DN102" s="571"/>
      <c r="DO102" s="571"/>
      <c r="DP102" s="571"/>
      <c r="DQ102" s="571"/>
      <c r="DR102" s="571"/>
      <c r="DS102" s="571"/>
      <c r="DT102" s="571"/>
      <c r="DU102" s="571"/>
      <c r="DV102" s="571"/>
      <c r="DW102" s="571"/>
      <c r="DX102" s="571"/>
      <c r="DY102" s="571"/>
      <c r="DZ102" s="571"/>
    </row>
    <row r="103" spans="1:6" s="502" customFormat="1" ht="12.75">
      <c r="A103" s="518"/>
      <c r="B103" s="568"/>
      <c r="C103" s="567"/>
      <c r="D103" s="566"/>
      <c r="E103" s="569"/>
      <c r="F103" s="1764"/>
    </row>
    <row r="104" spans="1:6" s="502" customFormat="1" ht="12.75">
      <c r="A104" s="518"/>
      <c r="B104" s="568" t="s">
        <v>514</v>
      </c>
      <c r="C104" s="517"/>
      <c r="D104" s="515"/>
      <c r="E104" s="503"/>
      <c r="F104" s="1753"/>
    </row>
    <row r="105" spans="1:6" s="502" customFormat="1" ht="12.75">
      <c r="A105" s="518"/>
      <c r="B105" s="568" t="s">
        <v>513</v>
      </c>
      <c r="C105" s="567" t="s">
        <v>53</v>
      </c>
      <c r="D105" s="566">
        <v>1</v>
      </c>
      <c r="E105" s="514"/>
      <c r="F105" s="1765">
        <f>D105*E105</f>
        <v>0</v>
      </c>
    </row>
    <row r="106" spans="1:6" s="502" customFormat="1" ht="12.75">
      <c r="A106" s="507"/>
      <c r="B106" s="565"/>
      <c r="C106" s="505"/>
      <c r="D106" s="504"/>
      <c r="E106" s="503"/>
      <c r="F106" s="1762"/>
    </row>
    <row r="107" spans="1:6" s="483" customFormat="1" ht="12.75">
      <c r="A107" s="488"/>
      <c r="B107" s="538" t="s">
        <v>565</v>
      </c>
      <c r="C107" s="537"/>
      <c r="D107" s="536"/>
      <c r="E107" s="535"/>
      <c r="F107" s="1761">
        <f>F96+F105</f>
        <v>0</v>
      </c>
    </row>
    <row r="108" spans="1:6" s="508" customFormat="1" ht="12.75">
      <c r="A108" s="512"/>
      <c r="B108" s="558"/>
      <c r="C108" s="557"/>
      <c r="D108" s="556"/>
      <c r="E108" s="555"/>
      <c r="F108" s="1773"/>
    </row>
    <row r="109" spans="1:6" s="524" customFormat="1" ht="12.75">
      <c r="A109" s="528"/>
      <c r="B109" s="527"/>
      <c r="C109" s="526"/>
      <c r="D109" s="526"/>
      <c r="E109" s="525"/>
      <c r="F109" s="1751"/>
    </row>
    <row r="110" spans="1:6" s="483" customFormat="1" ht="12.75">
      <c r="A110" s="554" t="s">
        <v>564</v>
      </c>
      <c r="B110" s="553" t="s">
        <v>510</v>
      </c>
      <c r="C110" s="552"/>
      <c r="D110" s="551"/>
      <c r="E110" s="550"/>
      <c r="F110" s="1771"/>
    </row>
    <row r="111" spans="1:6" s="513" customFormat="1" ht="12.75">
      <c r="A111" s="548"/>
      <c r="B111" s="506"/>
      <c r="C111" s="517"/>
      <c r="D111" s="515"/>
      <c r="E111" s="546"/>
      <c r="F111" s="1765"/>
    </row>
    <row r="112" spans="1:6" s="513" customFormat="1" ht="76.5">
      <c r="A112" s="548"/>
      <c r="B112" s="543" t="s">
        <v>509</v>
      </c>
      <c r="C112" s="517"/>
      <c r="D112" s="515"/>
      <c r="E112" s="546"/>
      <c r="F112" s="1765"/>
    </row>
    <row r="113" spans="1:6" s="513" customFormat="1" ht="12.75">
      <c r="A113" s="548"/>
      <c r="B113" s="543"/>
      <c r="C113" s="517"/>
      <c r="D113" s="515"/>
      <c r="E113" s="546"/>
      <c r="F113" s="1765"/>
    </row>
    <row r="114" spans="1:6" s="513" customFormat="1" ht="89.25">
      <c r="A114" s="548"/>
      <c r="B114" s="543" t="s">
        <v>508</v>
      </c>
      <c r="C114" s="517"/>
      <c r="D114" s="515"/>
      <c r="E114" s="546"/>
      <c r="F114" s="1765"/>
    </row>
    <row r="115" spans="1:6" s="513" customFormat="1" ht="12.75">
      <c r="A115" s="548"/>
      <c r="B115" s="543"/>
      <c r="C115" s="517"/>
      <c r="D115" s="515"/>
      <c r="E115" s="546"/>
      <c r="F115" s="1765"/>
    </row>
    <row r="116" spans="1:6" s="513" customFormat="1" ht="89.25">
      <c r="A116" s="548"/>
      <c r="B116" s="539" t="s">
        <v>507</v>
      </c>
      <c r="C116" s="517"/>
      <c r="D116" s="515"/>
      <c r="E116" s="546"/>
      <c r="F116" s="1765"/>
    </row>
    <row r="117" spans="1:6" s="513" customFormat="1" ht="17.25" customHeight="1">
      <c r="A117" s="548"/>
      <c r="B117" s="539" t="s">
        <v>506</v>
      </c>
      <c r="C117" s="517"/>
      <c r="D117" s="515"/>
      <c r="E117" s="546"/>
      <c r="F117" s="1765"/>
    </row>
    <row r="118" spans="1:6" s="513" customFormat="1" ht="17.25" customHeight="1">
      <c r="A118" s="548"/>
      <c r="B118" s="539"/>
      <c r="C118" s="517"/>
      <c r="D118" s="515"/>
      <c r="E118" s="546"/>
      <c r="F118" s="1765"/>
    </row>
    <row r="119" spans="1:6" s="524" customFormat="1" ht="12.75">
      <c r="A119" s="540" t="s">
        <v>6</v>
      </c>
      <c r="B119" s="495" t="s">
        <v>503</v>
      </c>
      <c r="C119" s="494"/>
      <c r="D119" s="492"/>
      <c r="E119" s="544"/>
      <c r="F119" s="1758"/>
    </row>
    <row r="120" spans="1:6" s="524" customFormat="1" ht="216.75">
      <c r="A120" s="548"/>
      <c r="B120" s="547" t="s">
        <v>502</v>
      </c>
      <c r="C120" s="517"/>
      <c r="D120" s="515"/>
      <c r="E120" s="546"/>
      <c r="F120" s="1765"/>
    </row>
    <row r="121" spans="1:6" s="524" customFormat="1" ht="12.75">
      <c r="A121" s="548"/>
      <c r="B121" s="543"/>
      <c r="C121" s="517"/>
      <c r="D121" s="515"/>
      <c r="E121" s="546"/>
      <c r="F121" s="1765"/>
    </row>
    <row r="122" spans="1:6" s="524" customFormat="1" ht="216.75">
      <c r="A122" s="548"/>
      <c r="B122" s="547" t="s">
        <v>112</v>
      </c>
      <c r="C122" s="517"/>
      <c r="D122" s="515"/>
      <c r="E122" s="546"/>
      <c r="F122" s="1765"/>
    </row>
    <row r="123" spans="1:6" s="524" customFormat="1" ht="12.75">
      <c r="A123" s="548"/>
      <c r="B123" s="543"/>
      <c r="C123" s="517"/>
      <c r="D123" s="515"/>
      <c r="E123" s="546"/>
      <c r="F123" s="1765"/>
    </row>
    <row r="124" spans="1:6" s="524" customFormat="1" ht="76.5">
      <c r="A124" s="548"/>
      <c r="B124" s="547" t="s">
        <v>111</v>
      </c>
      <c r="C124" s="517"/>
      <c r="D124" s="515"/>
      <c r="E124" s="546"/>
      <c r="F124" s="1765"/>
    </row>
    <row r="125" spans="1:6" s="524" customFormat="1" ht="12.75">
      <c r="A125" s="540"/>
      <c r="B125" s="547"/>
      <c r="C125" s="517"/>
      <c r="D125" s="515"/>
      <c r="E125" s="546"/>
      <c r="F125" s="1765"/>
    </row>
    <row r="126" spans="1:6" s="524" customFormat="1" ht="12.75">
      <c r="A126" s="540"/>
      <c r="B126" s="543"/>
      <c r="C126" s="517"/>
      <c r="D126" s="515"/>
      <c r="E126" s="546"/>
      <c r="F126" s="1777"/>
    </row>
    <row r="127" spans="1:6" s="524" customFormat="1" ht="12.75">
      <c r="A127" s="540" t="s">
        <v>40</v>
      </c>
      <c r="B127" s="545" t="s">
        <v>501</v>
      </c>
      <c r="C127" s="494" t="s">
        <v>53</v>
      </c>
      <c r="D127" s="492">
        <v>1</v>
      </c>
      <c r="E127" s="544"/>
      <c r="F127" s="1778">
        <f>D127*E127</f>
        <v>0</v>
      </c>
    </row>
    <row r="128" spans="1:6" s="524" customFormat="1" ht="12.75">
      <c r="A128" s="540" t="s">
        <v>478</v>
      </c>
      <c r="B128" s="545" t="s">
        <v>106</v>
      </c>
      <c r="C128" s="494" t="s">
        <v>53</v>
      </c>
      <c r="D128" s="492">
        <v>1</v>
      </c>
      <c r="E128" s="544"/>
      <c r="F128" s="1778">
        <f>D128*E128</f>
        <v>0</v>
      </c>
    </row>
    <row r="129" spans="1:6" s="524" customFormat="1" ht="12.75">
      <c r="A129" s="528"/>
      <c r="B129" s="527"/>
      <c r="C129" s="526"/>
      <c r="D129" s="526"/>
      <c r="E129" s="525"/>
      <c r="F129" s="1779"/>
    </row>
    <row r="130" spans="1:6" ht="12.75">
      <c r="A130" s="540"/>
      <c r="B130" s="543"/>
      <c r="C130" s="494"/>
      <c r="D130" s="492"/>
      <c r="F130" s="1780"/>
    </row>
    <row r="131" spans="1:6" ht="114.75">
      <c r="A131" s="540"/>
      <c r="B131" s="542" t="s">
        <v>94</v>
      </c>
      <c r="C131" s="494"/>
      <c r="D131" s="492"/>
      <c r="F131" s="1780"/>
    </row>
    <row r="132" spans="1:6" ht="12.75">
      <c r="A132" s="540"/>
      <c r="B132" s="541"/>
      <c r="C132" s="494"/>
      <c r="D132" s="492"/>
      <c r="F132" s="1780"/>
    </row>
    <row r="133" spans="1:6" ht="12.75">
      <c r="A133" s="540"/>
      <c r="B133" s="539"/>
      <c r="C133" s="494"/>
      <c r="D133" s="492"/>
      <c r="F133" s="1780"/>
    </row>
    <row r="134" spans="1:6" ht="28.5">
      <c r="A134" s="540" t="s">
        <v>91</v>
      </c>
      <c r="B134" s="539" t="s">
        <v>500</v>
      </c>
      <c r="C134" s="494" t="s">
        <v>53</v>
      </c>
      <c r="D134" s="492">
        <v>2</v>
      </c>
      <c r="F134" s="1780">
        <f>D134*E134</f>
        <v>0</v>
      </c>
    </row>
    <row r="135" spans="1:6" ht="28.5">
      <c r="A135" s="540" t="s">
        <v>89</v>
      </c>
      <c r="B135" s="539" t="s">
        <v>563</v>
      </c>
      <c r="C135" s="494" t="s">
        <v>53</v>
      </c>
      <c r="D135" s="492">
        <v>1</v>
      </c>
      <c r="F135" s="1780">
        <f aca="true" t="shared" si="0" ref="F135:F141">D135*E135</f>
        <v>0</v>
      </c>
    </row>
    <row r="136" spans="1:6" ht="12.75">
      <c r="A136" s="540" t="s">
        <v>87</v>
      </c>
      <c r="B136" s="539" t="s">
        <v>562</v>
      </c>
      <c r="C136" s="494" t="s">
        <v>53</v>
      </c>
      <c r="D136" s="492">
        <v>1</v>
      </c>
      <c r="F136" s="1780">
        <f t="shared" si="0"/>
        <v>0</v>
      </c>
    </row>
    <row r="137" spans="1:6" ht="12.75">
      <c r="A137" s="540" t="s">
        <v>85</v>
      </c>
      <c r="B137" s="539" t="s">
        <v>561</v>
      </c>
      <c r="C137" s="494" t="s">
        <v>53</v>
      </c>
      <c r="D137" s="492">
        <v>1</v>
      </c>
      <c r="F137" s="1780">
        <f t="shared" si="0"/>
        <v>0</v>
      </c>
    </row>
    <row r="138" spans="1:6" ht="12.75">
      <c r="A138" s="540" t="s">
        <v>83</v>
      </c>
      <c r="B138" s="539" t="s">
        <v>560</v>
      </c>
      <c r="C138" s="494" t="s">
        <v>53</v>
      </c>
      <c r="D138" s="492">
        <v>1</v>
      </c>
      <c r="F138" s="1780">
        <f t="shared" si="0"/>
        <v>0</v>
      </c>
    </row>
    <row r="139" spans="1:6" ht="12.75">
      <c r="A139" s="540" t="s">
        <v>81</v>
      </c>
      <c r="B139" s="539" t="s">
        <v>497</v>
      </c>
      <c r="C139" s="494" t="s">
        <v>53</v>
      </c>
      <c r="D139" s="492">
        <v>1</v>
      </c>
      <c r="F139" s="1780">
        <f t="shared" si="0"/>
        <v>0</v>
      </c>
    </row>
    <row r="140" spans="1:6" ht="12.75">
      <c r="A140" s="540" t="s">
        <v>79</v>
      </c>
      <c r="B140" s="539" t="s">
        <v>66</v>
      </c>
      <c r="C140" s="494" t="s">
        <v>53</v>
      </c>
      <c r="D140" s="492">
        <v>2</v>
      </c>
      <c r="F140" s="1780">
        <f t="shared" si="0"/>
        <v>0</v>
      </c>
    </row>
    <row r="141" spans="1:6" ht="12.75">
      <c r="A141" s="540" t="s">
        <v>559</v>
      </c>
      <c r="B141" s="539" t="s">
        <v>558</v>
      </c>
      <c r="C141" s="494" t="s">
        <v>53</v>
      </c>
      <c r="D141" s="492">
        <v>1</v>
      </c>
      <c r="F141" s="1780">
        <f t="shared" si="0"/>
        <v>0</v>
      </c>
    </row>
    <row r="142" spans="1:6" s="524" customFormat="1" ht="12.75">
      <c r="A142" s="528"/>
      <c r="B142" s="527"/>
      <c r="C142" s="526"/>
      <c r="D142" s="526"/>
      <c r="E142" s="525"/>
      <c r="F142" s="1751"/>
    </row>
    <row r="143" spans="1:6" s="483" customFormat="1" ht="12.75">
      <c r="A143" s="488"/>
      <c r="B143" s="538" t="s">
        <v>557</v>
      </c>
      <c r="C143" s="537"/>
      <c r="D143" s="536"/>
      <c r="E143" s="535"/>
      <c r="F143" s="1761">
        <f>F141+F140+F139+F138+F137+F136+F135+F134+F128+F127</f>
        <v>0</v>
      </c>
    </row>
    <row r="144" spans="1:6" s="524" customFormat="1" ht="12.75">
      <c r="A144" s="528"/>
      <c r="B144" s="527"/>
      <c r="C144" s="526"/>
      <c r="D144" s="526"/>
      <c r="E144" s="525"/>
      <c r="F144" s="1751"/>
    </row>
    <row r="145" spans="1:6" s="524" customFormat="1" ht="12.75">
      <c r="A145" s="528"/>
      <c r="B145" s="527"/>
      <c r="C145" s="526"/>
      <c r="D145" s="526"/>
      <c r="E145" s="525"/>
      <c r="F145" s="1751"/>
    </row>
    <row r="146" spans="1:6" s="529" customFormat="1" ht="12.75">
      <c r="A146" s="534" t="s">
        <v>556</v>
      </c>
      <c r="B146" s="533" t="s">
        <v>555</v>
      </c>
      <c r="C146" s="532"/>
      <c r="D146" s="531"/>
      <c r="E146" s="530"/>
      <c r="F146" s="530"/>
    </row>
    <row r="147" spans="1:6" s="513" customFormat="1" ht="12.75">
      <c r="A147" s="518"/>
      <c r="B147" s="519"/>
      <c r="C147" s="517"/>
      <c r="D147" s="516"/>
      <c r="E147" s="515"/>
      <c r="F147" s="515"/>
    </row>
    <row r="148" spans="1:6" s="513" customFormat="1" ht="12.75">
      <c r="A148" s="518"/>
      <c r="B148" s="506" t="s">
        <v>554</v>
      </c>
      <c r="C148" s="517"/>
      <c r="D148" s="516"/>
      <c r="E148" s="515"/>
      <c r="F148" s="1782">
        <f>F34</f>
        <v>0</v>
      </c>
    </row>
    <row r="149" spans="1:6" s="513" customFormat="1" ht="12.75">
      <c r="A149" s="518"/>
      <c r="B149" s="506" t="s">
        <v>553</v>
      </c>
      <c r="C149" s="517"/>
      <c r="D149" s="516"/>
      <c r="E149" s="515"/>
      <c r="F149" s="1782">
        <f>F53</f>
        <v>0</v>
      </c>
    </row>
    <row r="150" spans="1:6" s="513" customFormat="1" ht="12.75">
      <c r="A150" s="518"/>
      <c r="B150" s="506" t="s">
        <v>552</v>
      </c>
      <c r="C150" s="517"/>
      <c r="D150" s="516"/>
      <c r="E150" s="515"/>
      <c r="F150" s="1782">
        <f>F74</f>
        <v>0</v>
      </c>
    </row>
    <row r="151" spans="1:6" s="513" customFormat="1" ht="12.75">
      <c r="A151" s="518"/>
      <c r="B151" s="506" t="s">
        <v>551</v>
      </c>
      <c r="C151" s="517"/>
      <c r="D151" s="516"/>
      <c r="E151" s="515"/>
      <c r="F151" s="1782">
        <f>F74</f>
        <v>0</v>
      </c>
    </row>
    <row r="152" spans="1:6" s="502" customFormat="1" ht="12.75">
      <c r="A152" s="507"/>
      <c r="B152" s="506" t="s">
        <v>550</v>
      </c>
      <c r="C152" s="505"/>
      <c r="D152" s="504"/>
      <c r="E152" s="503"/>
      <c r="F152" s="1783">
        <f>F107</f>
        <v>0</v>
      </c>
    </row>
    <row r="153" spans="1:6" s="524" customFormat="1" ht="12.75">
      <c r="A153" s="528"/>
      <c r="B153" s="527" t="s">
        <v>549</v>
      </c>
      <c r="C153" s="526"/>
      <c r="D153" s="526"/>
      <c r="E153" s="525"/>
      <c r="F153" s="1784">
        <f>F143</f>
        <v>0</v>
      </c>
    </row>
    <row r="154" spans="1:6" s="524" customFormat="1" ht="12.75">
      <c r="A154" s="528"/>
      <c r="B154" s="527"/>
      <c r="C154" s="526"/>
      <c r="D154" s="526"/>
      <c r="E154" s="525"/>
      <c r="F154" s="1751"/>
    </row>
    <row r="155" spans="1:6" s="483" customFormat="1" ht="12.75">
      <c r="A155" s="488"/>
      <c r="B155" s="487" t="s">
        <v>32</v>
      </c>
      <c r="C155" s="486"/>
      <c r="D155" s="485"/>
      <c r="E155" s="484"/>
      <c r="F155" s="1785">
        <f>SUM(F148:F153)</f>
        <v>0</v>
      </c>
    </row>
    <row r="156" spans="1:6" s="508" customFormat="1" ht="12.75">
      <c r="A156" s="512"/>
      <c r="B156" s="495"/>
      <c r="C156" s="511"/>
      <c r="D156" s="510"/>
      <c r="E156" s="509"/>
      <c r="F156" s="1759"/>
    </row>
    <row r="157" spans="1:6" s="524" customFormat="1" ht="12.75">
      <c r="A157" s="528"/>
      <c r="B157" s="527"/>
      <c r="C157" s="526"/>
      <c r="D157" s="526"/>
      <c r="E157" s="525"/>
      <c r="F157" s="1751"/>
    </row>
    <row r="158" spans="1:8" s="653" customFormat="1" ht="14.25" customHeight="1">
      <c r="A158" s="661" t="s">
        <v>494</v>
      </c>
      <c r="B158" s="660" t="s">
        <v>548</v>
      </c>
      <c r="C158" s="659"/>
      <c r="D158" s="658"/>
      <c r="E158" s="657"/>
      <c r="F158" s="1752"/>
      <c r="G158" s="529"/>
      <c r="H158" s="529"/>
    </row>
    <row r="159" spans="1:8" s="653" customFormat="1" ht="14.25" customHeight="1">
      <c r="A159" s="548"/>
      <c r="B159" s="655"/>
      <c r="C159" s="598"/>
      <c r="D159" s="654"/>
      <c r="E159" s="503"/>
      <c r="F159" s="1753"/>
      <c r="G159" s="513"/>
      <c r="H159" s="513"/>
    </row>
    <row r="160" spans="1:6" s="649" customFormat="1" ht="14.25" customHeight="1">
      <c r="A160" s="652" t="s">
        <v>547</v>
      </c>
      <c r="B160" s="651" t="s">
        <v>354</v>
      </c>
      <c r="C160" s="612"/>
      <c r="D160" s="650"/>
      <c r="E160" s="610"/>
      <c r="F160" s="1754"/>
    </row>
    <row r="161" spans="1:12" s="644" customFormat="1" ht="14.25" customHeight="1">
      <c r="A161" s="540"/>
      <c r="B161" s="648"/>
      <c r="C161" s="647"/>
      <c r="D161" s="646"/>
      <c r="E161" s="509"/>
      <c r="F161" s="1755"/>
      <c r="G161" s="645"/>
      <c r="H161" s="645"/>
      <c r="I161" s="645"/>
      <c r="J161" s="645"/>
      <c r="K161" s="645"/>
      <c r="L161" s="645"/>
    </row>
    <row r="162" spans="1:12" s="640" customFormat="1" ht="69.75" customHeight="1">
      <c r="A162" s="595" t="s">
        <v>6</v>
      </c>
      <c r="B162" s="643" t="s">
        <v>546</v>
      </c>
      <c r="C162" s="636"/>
      <c r="D162" s="635"/>
      <c r="E162" s="642"/>
      <c r="F162" s="1756"/>
      <c r="G162" s="641"/>
      <c r="H162" s="641"/>
      <c r="I162" s="641"/>
      <c r="J162" s="641"/>
      <c r="K162" s="641"/>
      <c r="L162" s="641"/>
    </row>
    <row r="163" spans="1:12" s="634" customFormat="1" ht="38.25">
      <c r="A163" s="595"/>
      <c r="B163" s="638" t="s">
        <v>464</v>
      </c>
      <c r="C163" s="494"/>
      <c r="D163" s="491"/>
      <c r="E163" s="631"/>
      <c r="F163" s="492"/>
      <c r="G163" s="490"/>
      <c r="H163" s="490"/>
      <c r="I163" s="490"/>
      <c r="J163" s="490"/>
      <c r="K163" s="490"/>
      <c r="L163" s="490"/>
    </row>
    <row r="164" spans="1:12" s="634" customFormat="1" ht="25.5">
      <c r="A164" s="595"/>
      <c r="B164" s="639" t="s">
        <v>545</v>
      </c>
      <c r="C164" s="494"/>
      <c r="D164" s="491"/>
      <c r="E164" s="631"/>
      <c r="F164" s="492"/>
      <c r="G164" s="490"/>
      <c r="H164" s="490"/>
      <c r="I164" s="490"/>
      <c r="J164" s="490"/>
      <c r="K164" s="490"/>
      <c r="L164" s="490"/>
    </row>
    <row r="165" spans="1:12" s="634" customFormat="1" ht="25.5">
      <c r="A165" s="595"/>
      <c r="B165" s="638" t="s">
        <v>544</v>
      </c>
      <c r="C165" s="494"/>
      <c r="D165" s="491"/>
      <c r="E165" s="631"/>
      <c r="F165" s="492"/>
      <c r="G165" s="490"/>
      <c r="H165" s="490"/>
      <c r="I165" s="490"/>
      <c r="J165" s="490"/>
      <c r="K165" s="490"/>
      <c r="L165" s="490"/>
    </row>
    <row r="166" spans="1:12" s="634" customFormat="1" ht="12.75">
      <c r="A166" s="595"/>
      <c r="B166" s="632" t="s">
        <v>543</v>
      </c>
      <c r="C166" s="636"/>
      <c r="D166" s="635"/>
      <c r="E166" s="544"/>
      <c r="F166" s="1757"/>
      <c r="G166" s="490"/>
      <c r="H166" s="490"/>
      <c r="I166" s="490"/>
      <c r="J166" s="490"/>
      <c r="K166" s="490"/>
      <c r="L166" s="490"/>
    </row>
    <row r="167" spans="1:12" s="634" customFormat="1" ht="14.25">
      <c r="A167" s="595"/>
      <c r="B167" s="632" t="s">
        <v>347</v>
      </c>
      <c r="C167" s="636" t="s">
        <v>313</v>
      </c>
      <c r="D167" s="492">
        <v>40</v>
      </c>
      <c r="E167" s="491"/>
      <c r="F167" s="1758">
        <f>D167*E167</f>
        <v>0</v>
      </c>
      <c r="G167" s="490"/>
      <c r="H167" s="490"/>
      <c r="I167" s="490"/>
      <c r="J167" s="490"/>
      <c r="K167" s="490"/>
      <c r="L167" s="490"/>
    </row>
    <row r="168" spans="1:12" s="629" customFormat="1" ht="12.75">
      <c r="A168" s="512"/>
      <c r="B168" s="630"/>
      <c r="C168" s="511"/>
      <c r="D168" s="637"/>
      <c r="E168" s="509"/>
      <c r="F168" s="1759"/>
      <c r="G168" s="508"/>
      <c r="H168" s="508"/>
      <c r="I168" s="508"/>
      <c r="J168" s="508"/>
      <c r="K168" s="508"/>
      <c r="L168" s="508"/>
    </row>
    <row r="169" spans="1:12" s="629" customFormat="1" ht="38.25">
      <c r="A169" s="595" t="s">
        <v>7</v>
      </c>
      <c r="B169" s="632" t="s">
        <v>346</v>
      </c>
      <c r="C169" s="511"/>
      <c r="D169" s="510"/>
      <c r="E169" s="633"/>
      <c r="F169" s="1759"/>
      <c r="G169" s="508"/>
      <c r="H169" s="508"/>
      <c r="I169" s="508"/>
      <c r="J169" s="508"/>
      <c r="K169" s="508"/>
      <c r="L169" s="508"/>
    </row>
    <row r="170" spans="1:12" s="629" customFormat="1" ht="12.75">
      <c r="A170" s="512"/>
      <c r="B170" s="630"/>
      <c r="C170" s="511"/>
      <c r="D170" s="510"/>
      <c r="E170" s="544"/>
      <c r="F170" s="1759"/>
      <c r="G170" s="508"/>
      <c r="H170" s="508"/>
      <c r="I170" s="508"/>
      <c r="J170" s="508"/>
      <c r="K170" s="508"/>
      <c r="L170" s="508"/>
    </row>
    <row r="171" spans="1:12" s="629" customFormat="1" ht="14.25">
      <c r="A171" s="512"/>
      <c r="B171" s="632" t="s">
        <v>345</v>
      </c>
      <c r="C171" s="636" t="s">
        <v>313</v>
      </c>
      <c r="D171" s="635">
        <v>0.05</v>
      </c>
      <c r="E171" s="491"/>
      <c r="F171" s="1758">
        <f>D171*E171</f>
        <v>0</v>
      </c>
      <c r="G171" s="508"/>
      <c r="H171" s="508"/>
      <c r="I171" s="508"/>
      <c r="J171" s="508"/>
      <c r="K171" s="508"/>
      <c r="L171" s="508"/>
    </row>
    <row r="172" spans="1:12" s="629" customFormat="1" ht="12.75">
      <c r="A172" s="512"/>
      <c r="B172" s="630"/>
      <c r="C172" s="511"/>
      <c r="D172" s="510"/>
      <c r="E172" s="633"/>
      <c r="F172" s="1758"/>
      <c r="G172" s="508"/>
      <c r="H172" s="508"/>
      <c r="I172" s="508"/>
      <c r="J172" s="508"/>
      <c r="K172" s="508"/>
      <c r="L172" s="508"/>
    </row>
    <row r="173" spans="1:12" s="634" customFormat="1" ht="52.5">
      <c r="A173" s="595" t="s">
        <v>8</v>
      </c>
      <c r="B173" s="632" t="s">
        <v>542</v>
      </c>
      <c r="C173" s="636"/>
      <c r="D173" s="635"/>
      <c r="E173" s="491"/>
      <c r="F173" s="1760"/>
      <c r="G173" s="490"/>
      <c r="H173" s="490"/>
      <c r="I173" s="490"/>
      <c r="J173" s="490"/>
      <c r="K173" s="490"/>
      <c r="L173" s="490"/>
    </row>
    <row r="174" spans="1:12" s="634" customFormat="1" ht="12.75">
      <c r="A174" s="595"/>
      <c r="B174" s="632"/>
      <c r="C174" s="636"/>
      <c r="D174" s="635"/>
      <c r="E174" s="491"/>
      <c r="F174" s="1760"/>
      <c r="G174" s="490"/>
      <c r="H174" s="490"/>
      <c r="I174" s="490"/>
      <c r="J174" s="490"/>
      <c r="K174" s="490"/>
      <c r="L174" s="490"/>
    </row>
    <row r="175" spans="1:12" s="634" customFormat="1" ht="14.25">
      <c r="A175" s="595"/>
      <c r="B175" s="632" t="s">
        <v>343</v>
      </c>
      <c r="C175" s="636" t="s">
        <v>313</v>
      </c>
      <c r="D175" s="635">
        <v>14</v>
      </c>
      <c r="E175" s="491"/>
      <c r="F175" s="1758">
        <f>D175*E175</f>
        <v>0</v>
      </c>
      <c r="G175" s="490"/>
      <c r="H175" s="490"/>
      <c r="I175" s="490"/>
      <c r="J175" s="490"/>
      <c r="K175" s="490"/>
      <c r="L175" s="490"/>
    </row>
    <row r="176" spans="1:12" s="634" customFormat="1" ht="12.75">
      <c r="A176" s="595"/>
      <c r="B176" s="632"/>
      <c r="C176" s="636"/>
      <c r="D176" s="635"/>
      <c r="E176" s="491"/>
      <c r="F176" s="1758"/>
      <c r="G176" s="490"/>
      <c r="H176" s="490"/>
      <c r="I176" s="490"/>
      <c r="J176" s="490"/>
      <c r="K176" s="490"/>
      <c r="L176" s="490"/>
    </row>
    <row r="177" spans="1:12" s="634" customFormat="1" ht="52.5">
      <c r="A177" s="595" t="s">
        <v>10</v>
      </c>
      <c r="B177" s="632" t="s">
        <v>541</v>
      </c>
      <c r="C177" s="636"/>
      <c r="D177" s="635"/>
      <c r="E177" s="491"/>
      <c r="F177" s="1760"/>
      <c r="G177" s="490"/>
      <c r="H177" s="490"/>
      <c r="I177" s="490"/>
      <c r="J177" s="490"/>
      <c r="K177" s="490"/>
      <c r="L177" s="490"/>
    </row>
    <row r="178" spans="1:12" s="634" customFormat="1" ht="12.75">
      <c r="A178" s="595"/>
      <c r="B178" s="632"/>
      <c r="C178" s="636"/>
      <c r="D178" s="635"/>
      <c r="E178" s="491"/>
      <c r="F178" s="1760"/>
      <c r="G178" s="490"/>
      <c r="H178" s="490"/>
      <c r="I178" s="490"/>
      <c r="J178" s="490"/>
      <c r="K178" s="490"/>
      <c r="L178" s="490"/>
    </row>
    <row r="179" spans="1:12" s="634" customFormat="1" ht="14.25">
      <c r="A179" s="595"/>
      <c r="B179" s="632" t="s">
        <v>343</v>
      </c>
      <c r="C179" s="636" t="s">
        <v>313</v>
      </c>
      <c r="D179" s="635">
        <v>14</v>
      </c>
      <c r="E179" s="491"/>
      <c r="F179" s="1758">
        <f>D179*E179</f>
        <v>0</v>
      </c>
      <c r="G179" s="490"/>
      <c r="H179" s="490"/>
      <c r="I179" s="490"/>
      <c r="J179" s="490"/>
      <c r="K179" s="490"/>
      <c r="L179" s="490"/>
    </row>
    <row r="180" spans="1:12" s="634" customFormat="1" ht="12.75">
      <c r="A180" s="595"/>
      <c r="B180" s="632"/>
      <c r="C180" s="636"/>
      <c r="D180" s="635"/>
      <c r="E180" s="491"/>
      <c r="F180" s="1758"/>
      <c r="G180" s="490"/>
      <c r="H180" s="490"/>
      <c r="I180" s="490"/>
      <c r="J180" s="490"/>
      <c r="K180" s="490"/>
      <c r="L180" s="490"/>
    </row>
    <row r="181" spans="1:12" s="629" customFormat="1" ht="38.25">
      <c r="A181" s="595" t="s">
        <v>29</v>
      </c>
      <c r="B181" s="632" t="s">
        <v>540</v>
      </c>
      <c r="C181" s="511"/>
      <c r="D181" s="510"/>
      <c r="E181" s="509"/>
      <c r="F181" s="1760"/>
      <c r="G181" s="508"/>
      <c r="H181" s="508"/>
      <c r="I181" s="508"/>
      <c r="J181" s="508"/>
      <c r="K181" s="508"/>
      <c r="L181" s="508"/>
    </row>
    <row r="182" spans="1:12" s="629" customFormat="1" ht="12.75">
      <c r="A182" s="512"/>
      <c r="B182" s="630"/>
      <c r="C182" s="511"/>
      <c r="D182" s="510"/>
      <c r="E182" s="633"/>
      <c r="F182" s="1757"/>
      <c r="G182" s="508"/>
      <c r="H182" s="508"/>
      <c r="I182" s="508"/>
      <c r="J182" s="508"/>
      <c r="K182" s="508"/>
      <c r="L182" s="508"/>
    </row>
    <row r="183" spans="1:12" s="629" customFormat="1" ht="27">
      <c r="A183" s="512"/>
      <c r="B183" s="632" t="s">
        <v>341</v>
      </c>
      <c r="C183" s="494" t="s">
        <v>313</v>
      </c>
      <c r="D183" s="492">
        <v>40</v>
      </c>
      <c r="E183" s="491"/>
      <c r="F183" s="1760">
        <f>D183*E183</f>
        <v>0</v>
      </c>
      <c r="G183" s="508"/>
      <c r="H183" s="508"/>
      <c r="I183" s="508"/>
      <c r="J183" s="508"/>
      <c r="K183" s="508"/>
      <c r="L183" s="508"/>
    </row>
    <row r="184" spans="1:12" s="629" customFormat="1" ht="12.75">
      <c r="A184" s="512"/>
      <c r="B184" s="630"/>
      <c r="C184" s="511"/>
      <c r="D184" s="510"/>
      <c r="E184" s="509"/>
      <c r="F184" s="1759"/>
      <c r="G184" s="508"/>
      <c r="H184" s="508"/>
      <c r="I184" s="508"/>
      <c r="J184" s="508"/>
      <c r="K184" s="508"/>
      <c r="L184" s="508"/>
    </row>
    <row r="185" spans="1:6" s="483" customFormat="1" ht="12.75">
      <c r="A185" s="488"/>
      <c r="B185" s="538" t="s">
        <v>539</v>
      </c>
      <c r="C185" s="537"/>
      <c r="D185" s="536"/>
      <c r="E185" s="535"/>
      <c r="F185" s="1761">
        <f>F183+F179+F175+F171+F167</f>
        <v>0</v>
      </c>
    </row>
    <row r="186" spans="1:6" s="502" customFormat="1" ht="12.75">
      <c r="A186" s="507"/>
      <c r="B186" s="565"/>
      <c r="C186" s="505"/>
      <c r="D186" s="504"/>
      <c r="E186" s="503"/>
      <c r="F186" s="1762"/>
    </row>
    <row r="187" spans="1:6" s="502" customFormat="1" ht="12.75">
      <c r="A187" s="507"/>
      <c r="B187" s="565"/>
      <c r="C187" s="505"/>
      <c r="D187" s="504"/>
      <c r="E187" s="503"/>
      <c r="F187" s="1762"/>
    </row>
    <row r="188" spans="1:6" s="502" customFormat="1" ht="12.75">
      <c r="A188" s="507"/>
      <c r="B188" s="565"/>
      <c r="C188" s="505"/>
      <c r="D188" s="504"/>
      <c r="E188" s="503"/>
      <c r="F188" s="1762"/>
    </row>
    <row r="189" spans="1:6" s="483" customFormat="1" ht="12.75">
      <c r="A189" s="554" t="s">
        <v>538</v>
      </c>
      <c r="B189" s="553" t="s">
        <v>331</v>
      </c>
      <c r="C189" s="624"/>
      <c r="D189" s="611"/>
      <c r="E189" s="610"/>
      <c r="F189" s="1763"/>
    </row>
    <row r="190" spans="1:6" s="502" customFormat="1" ht="12.75">
      <c r="A190" s="621"/>
      <c r="B190" s="619"/>
      <c r="C190" s="598"/>
      <c r="D190" s="597"/>
      <c r="E190" s="503"/>
      <c r="F190" s="1753"/>
    </row>
    <row r="191" spans="1:6" s="502" customFormat="1" ht="89.25">
      <c r="A191" s="595" t="s">
        <v>6</v>
      </c>
      <c r="B191" s="568" t="s">
        <v>537</v>
      </c>
      <c r="C191" s="567"/>
      <c r="D191" s="504"/>
      <c r="E191" s="569"/>
      <c r="F191" s="1764"/>
    </row>
    <row r="192" spans="1:6" s="502" customFormat="1" ht="12.75">
      <c r="A192" s="512"/>
      <c r="B192" s="568"/>
      <c r="C192" s="567"/>
      <c r="D192" s="504"/>
      <c r="E192" s="569"/>
      <c r="F192" s="1764"/>
    </row>
    <row r="193" spans="1:6" s="502" customFormat="1" ht="14.25">
      <c r="A193" s="512"/>
      <c r="B193" s="568" t="s">
        <v>327</v>
      </c>
      <c r="C193" s="567" t="s">
        <v>294</v>
      </c>
      <c r="D193" s="566">
        <v>45</v>
      </c>
      <c r="E193" s="546"/>
      <c r="F193" s="1765">
        <f>D193*E193</f>
        <v>0</v>
      </c>
    </row>
    <row r="194" spans="1:6" s="502" customFormat="1" ht="12.75">
      <c r="A194" s="512"/>
      <c r="B194" s="565"/>
      <c r="C194" s="505"/>
      <c r="D194" s="566"/>
      <c r="E194" s="546"/>
      <c r="F194" s="1765"/>
    </row>
    <row r="195" spans="1:6" s="502" customFormat="1" ht="38.25">
      <c r="A195" s="595" t="s">
        <v>7</v>
      </c>
      <c r="B195" s="568" t="s">
        <v>329</v>
      </c>
      <c r="C195" s="567"/>
      <c r="D195" s="566"/>
      <c r="E195" s="546"/>
      <c r="F195" s="1766"/>
    </row>
    <row r="196" spans="1:6" s="502" customFormat="1" ht="12.75">
      <c r="A196" s="595"/>
      <c r="B196" s="568"/>
      <c r="C196" s="567"/>
      <c r="D196" s="566"/>
      <c r="E196" s="546"/>
      <c r="F196" s="1766"/>
    </row>
    <row r="197" spans="1:6" s="502" customFormat="1" ht="14.25">
      <c r="A197" s="595"/>
      <c r="B197" s="568" t="s">
        <v>327</v>
      </c>
      <c r="C197" s="567" t="s">
        <v>294</v>
      </c>
      <c r="D197" s="566">
        <v>2.9</v>
      </c>
      <c r="E197" s="546"/>
      <c r="F197" s="1765">
        <f>D197*E197</f>
        <v>0</v>
      </c>
    </row>
    <row r="198" spans="1:6" s="502" customFormat="1" ht="12.75">
      <c r="A198" s="595"/>
      <c r="B198" s="568"/>
      <c r="C198" s="567"/>
      <c r="D198" s="504"/>
      <c r="E198" s="546"/>
      <c r="F198" s="1762"/>
    </row>
    <row r="199" spans="1:6" s="502" customFormat="1" ht="38.25">
      <c r="A199" s="595" t="s">
        <v>8</v>
      </c>
      <c r="B199" s="568" t="s">
        <v>536</v>
      </c>
      <c r="C199" s="567"/>
      <c r="D199" s="504"/>
      <c r="E199" s="546"/>
      <c r="F199" s="1764"/>
    </row>
    <row r="200" spans="1:6" s="502" customFormat="1" ht="12.75">
      <c r="A200" s="518"/>
      <c r="B200" s="568"/>
      <c r="C200" s="567"/>
      <c r="D200" s="504"/>
      <c r="E200" s="546"/>
      <c r="F200" s="1764"/>
    </row>
    <row r="201" spans="1:6" s="502" customFormat="1" ht="14.25">
      <c r="A201" s="518"/>
      <c r="B201" s="568" t="s">
        <v>327</v>
      </c>
      <c r="C201" s="567" t="s">
        <v>294</v>
      </c>
      <c r="D201" s="566">
        <v>1.2</v>
      </c>
      <c r="E201" s="546"/>
      <c r="F201" s="1765">
        <f>D201*E201</f>
        <v>0</v>
      </c>
    </row>
    <row r="202" spans="1:6" s="502" customFormat="1" ht="12.75">
      <c r="A202" s="507"/>
      <c r="B202" s="565"/>
      <c r="C202" s="505"/>
      <c r="D202" s="504"/>
      <c r="E202" s="569"/>
      <c r="F202" s="1762"/>
    </row>
    <row r="203" spans="1:6" s="483" customFormat="1" ht="12.75">
      <c r="A203" s="628"/>
      <c r="B203" s="538" t="s">
        <v>535</v>
      </c>
      <c r="C203" s="627"/>
      <c r="D203" s="626"/>
      <c r="E203" s="625"/>
      <c r="F203" s="1761">
        <f>F201+F197+F193</f>
        <v>0</v>
      </c>
    </row>
    <row r="204" spans="1:6" s="502" customFormat="1" ht="12.75">
      <c r="A204" s="507"/>
      <c r="B204" s="568"/>
      <c r="C204" s="505"/>
      <c r="D204" s="504"/>
      <c r="E204" s="569"/>
      <c r="F204" s="1762"/>
    </row>
    <row r="205" spans="1:6" s="502" customFormat="1" ht="12.75">
      <c r="A205" s="507"/>
      <c r="B205" s="568"/>
      <c r="C205" s="505"/>
      <c r="D205" s="504"/>
      <c r="E205" s="569"/>
      <c r="F205" s="1762"/>
    </row>
    <row r="206" spans="1:6" s="483" customFormat="1" ht="12.75">
      <c r="A206" s="554" t="s">
        <v>534</v>
      </c>
      <c r="B206" s="553" t="s">
        <v>324</v>
      </c>
      <c r="C206" s="624"/>
      <c r="D206" s="623"/>
      <c r="E206" s="622"/>
      <c r="F206" s="1763"/>
    </row>
    <row r="207" spans="1:6" s="502" customFormat="1" ht="12.75">
      <c r="A207" s="621"/>
      <c r="B207" s="619"/>
      <c r="C207" s="598"/>
      <c r="D207" s="597"/>
      <c r="E207" s="503"/>
      <c r="F207" s="1753"/>
    </row>
    <row r="208" spans="1:6" s="502" customFormat="1" ht="63.75">
      <c r="A208" s="595" t="s">
        <v>6</v>
      </c>
      <c r="B208" s="568" t="s">
        <v>323</v>
      </c>
      <c r="C208" s="567"/>
      <c r="D208" s="504"/>
      <c r="E208" s="569"/>
      <c r="F208" s="1764"/>
    </row>
    <row r="209" spans="1:6" s="502" customFormat="1" ht="12.75">
      <c r="A209" s="595"/>
      <c r="B209" s="568"/>
      <c r="C209" s="567"/>
      <c r="D209" s="504"/>
      <c r="E209" s="569"/>
      <c r="F209" s="1764"/>
    </row>
    <row r="210" spans="1:6" s="502" customFormat="1" ht="14.25">
      <c r="A210" s="595"/>
      <c r="B210" s="568" t="s">
        <v>316</v>
      </c>
      <c r="C210" s="567" t="s">
        <v>313</v>
      </c>
      <c r="D210" s="566">
        <v>0.7</v>
      </c>
      <c r="E210" s="546"/>
      <c r="F210" s="1786">
        <f>D210*E210</f>
        <v>0</v>
      </c>
    </row>
    <row r="211" spans="1:6" s="502" customFormat="1" ht="12.75">
      <c r="A211" s="512"/>
      <c r="B211" s="565"/>
      <c r="C211" s="505"/>
      <c r="D211" s="504"/>
      <c r="E211" s="569"/>
      <c r="F211" s="1786"/>
    </row>
    <row r="212" spans="1:6" s="502" customFormat="1" ht="51">
      <c r="A212" s="595" t="s">
        <v>7</v>
      </c>
      <c r="B212" s="568" t="s">
        <v>533</v>
      </c>
      <c r="C212" s="567"/>
      <c r="D212" s="566"/>
      <c r="E212" s="569"/>
      <c r="F212" s="1786"/>
    </row>
    <row r="213" spans="1:6" s="502" customFormat="1" ht="12.75">
      <c r="A213" s="595"/>
      <c r="B213" s="568"/>
      <c r="C213" s="567"/>
      <c r="D213" s="566"/>
      <c r="E213" s="569"/>
      <c r="F213" s="1786"/>
    </row>
    <row r="214" spans="1:6" s="502" customFormat="1" ht="14.25">
      <c r="A214" s="595"/>
      <c r="B214" s="568" t="s">
        <v>316</v>
      </c>
      <c r="C214" s="567" t="s">
        <v>313</v>
      </c>
      <c r="D214" s="566">
        <v>7</v>
      </c>
      <c r="E214" s="546"/>
      <c r="F214" s="1786">
        <f>D214*E214</f>
        <v>0</v>
      </c>
    </row>
    <row r="215" spans="1:6" s="502" customFormat="1" ht="12.75">
      <c r="A215" s="620"/>
      <c r="B215" s="619"/>
      <c r="C215" s="598"/>
      <c r="D215" s="515"/>
      <c r="E215" s="514"/>
      <c r="F215" s="1781"/>
    </row>
    <row r="216" spans="1:6" s="502" customFormat="1" ht="51">
      <c r="A216" s="595" t="s">
        <v>8</v>
      </c>
      <c r="B216" s="568" t="s">
        <v>532</v>
      </c>
      <c r="C216" s="567"/>
      <c r="D216" s="566"/>
      <c r="E216" s="569"/>
      <c r="F216" s="1786"/>
    </row>
    <row r="217" spans="1:6" s="502" customFormat="1" ht="12.75">
      <c r="A217" s="595"/>
      <c r="B217" s="568"/>
      <c r="C217" s="567"/>
      <c r="D217" s="566"/>
      <c r="E217" s="569"/>
      <c r="F217" s="1786"/>
    </row>
    <row r="218" spans="1:6" s="502" customFormat="1" ht="14.25">
      <c r="A218" s="595"/>
      <c r="B218" s="568" t="s">
        <v>316</v>
      </c>
      <c r="C218" s="567" t="s">
        <v>313</v>
      </c>
      <c r="D218" s="566">
        <v>0.15</v>
      </c>
      <c r="E218" s="546"/>
      <c r="F218" s="1786">
        <f>D218*E218</f>
        <v>0</v>
      </c>
    </row>
    <row r="219" spans="1:6" s="502" customFormat="1" ht="12.75">
      <c r="A219" s="595"/>
      <c r="B219" s="568"/>
      <c r="C219" s="567"/>
      <c r="D219" s="566"/>
      <c r="E219" s="546"/>
      <c r="F219" s="1786"/>
    </row>
    <row r="220" spans="1:6" s="502" customFormat="1" ht="25.5">
      <c r="A220" s="595" t="s">
        <v>10</v>
      </c>
      <c r="B220" s="568" t="s">
        <v>312</v>
      </c>
      <c r="C220" s="567"/>
      <c r="D220" s="504"/>
      <c r="E220" s="569"/>
      <c r="F220" s="1786"/>
    </row>
    <row r="221" spans="1:6" s="502" customFormat="1" ht="25.5">
      <c r="A221" s="518"/>
      <c r="B221" s="568" t="s">
        <v>311</v>
      </c>
      <c r="C221" s="567"/>
      <c r="D221" s="504"/>
      <c r="E221" s="569"/>
      <c r="F221" s="1786"/>
    </row>
    <row r="222" spans="1:6" s="502" customFormat="1" ht="12.75">
      <c r="A222" s="518"/>
      <c r="B222" s="568" t="s">
        <v>310</v>
      </c>
      <c r="C222" s="517" t="s">
        <v>309</v>
      </c>
      <c r="D222" s="492">
        <v>850</v>
      </c>
      <c r="E222" s="569"/>
      <c r="F222" s="1786">
        <f>D222*E222</f>
        <v>0</v>
      </c>
    </row>
    <row r="223" spans="1:6" s="502" customFormat="1" ht="12.75">
      <c r="A223" s="518"/>
      <c r="B223" s="614"/>
      <c r="C223" s="481"/>
      <c r="D223" s="480"/>
      <c r="E223" s="514"/>
      <c r="F223" s="1786"/>
    </row>
    <row r="224" spans="1:6" s="483" customFormat="1" ht="12.75">
      <c r="A224" s="488"/>
      <c r="B224" s="618" t="s">
        <v>531</v>
      </c>
      <c r="C224" s="617"/>
      <c r="D224" s="616"/>
      <c r="E224" s="615"/>
      <c r="F224" s="1787">
        <f>F210+F214+F218+F222</f>
        <v>0</v>
      </c>
    </row>
    <row r="225" spans="1:6" s="502" customFormat="1" ht="12.75">
      <c r="A225" s="507"/>
      <c r="B225" s="614"/>
      <c r="C225" s="598"/>
      <c r="D225" s="597"/>
      <c r="E225" s="503"/>
      <c r="F225" s="1762"/>
    </row>
    <row r="226" spans="1:6" s="502" customFormat="1" ht="12.75">
      <c r="A226" s="507"/>
      <c r="B226" s="614"/>
      <c r="C226" s="598"/>
      <c r="D226" s="597"/>
      <c r="E226" s="503"/>
      <c r="F226" s="1762"/>
    </row>
    <row r="227" spans="1:6" s="483" customFormat="1" ht="12.75">
      <c r="A227" s="554" t="s">
        <v>530</v>
      </c>
      <c r="B227" s="613" t="s">
        <v>306</v>
      </c>
      <c r="C227" s="612"/>
      <c r="D227" s="611"/>
      <c r="E227" s="610"/>
      <c r="F227" s="1763"/>
    </row>
    <row r="228" spans="1:6" s="502" customFormat="1" ht="15.75" customHeight="1">
      <c r="A228" s="507"/>
      <c r="B228" s="609"/>
      <c r="C228" s="598"/>
      <c r="D228" s="597"/>
      <c r="E228" s="503"/>
      <c r="F228" s="1753"/>
    </row>
    <row r="229" spans="1:6" s="606" customFormat="1" ht="51">
      <c r="A229" s="595" t="s">
        <v>6</v>
      </c>
      <c r="B229" s="608" t="s">
        <v>529</v>
      </c>
      <c r="C229" s="567"/>
      <c r="D229" s="566"/>
      <c r="E229" s="607"/>
      <c r="F229" s="1769"/>
    </row>
    <row r="230" spans="1:6" s="502" customFormat="1" ht="12.75">
      <c r="A230" s="595"/>
      <c r="B230" s="519"/>
      <c r="C230" s="517"/>
      <c r="D230" s="515"/>
      <c r="E230" s="569"/>
      <c r="F230" s="1765"/>
    </row>
    <row r="231" spans="1:6" s="502" customFormat="1" ht="12.75">
      <c r="A231" s="595"/>
      <c r="B231" s="519" t="s">
        <v>284</v>
      </c>
      <c r="C231" s="517" t="s">
        <v>283</v>
      </c>
      <c r="D231" s="515">
        <v>2</v>
      </c>
      <c r="E231" s="546"/>
      <c r="F231" s="1765">
        <f>D231*E231</f>
        <v>0</v>
      </c>
    </row>
    <row r="232" spans="1:6" s="502" customFormat="1" ht="12.75">
      <c r="A232" s="595"/>
      <c r="B232" s="519"/>
      <c r="C232" s="517"/>
      <c r="D232" s="515"/>
      <c r="E232" s="569"/>
      <c r="F232" s="1762"/>
    </row>
    <row r="233" spans="1:6" s="502" customFormat="1" ht="63.75">
      <c r="A233" s="595" t="s">
        <v>7</v>
      </c>
      <c r="B233" s="568" t="s">
        <v>528</v>
      </c>
      <c r="C233" s="598"/>
      <c r="D233" s="597"/>
      <c r="E233" s="503"/>
      <c r="F233" s="1753"/>
    </row>
    <row r="234" spans="1:6" s="502" customFormat="1" ht="12.75">
      <c r="A234" s="507"/>
      <c r="B234" s="568" t="s">
        <v>280</v>
      </c>
      <c r="C234" s="598"/>
      <c r="D234" s="597"/>
      <c r="E234" s="503"/>
      <c r="F234" s="1753"/>
    </row>
    <row r="235" spans="1:6" s="502" customFormat="1" ht="12.75">
      <c r="A235" s="507"/>
      <c r="B235" s="565"/>
      <c r="C235" s="598"/>
      <c r="D235" s="597"/>
      <c r="E235" s="503"/>
      <c r="F235" s="1753"/>
    </row>
    <row r="236" spans="1:6" s="502" customFormat="1" ht="12.75">
      <c r="A236" s="507"/>
      <c r="B236" s="568" t="s">
        <v>264</v>
      </c>
      <c r="C236" s="517" t="s">
        <v>53</v>
      </c>
      <c r="D236" s="515">
        <v>1</v>
      </c>
      <c r="E236" s="514"/>
      <c r="F236" s="1767">
        <f>D236*E236</f>
        <v>0</v>
      </c>
    </row>
    <row r="237" spans="1:6" s="502" customFormat="1" ht="12.75">
      <c r="A237" s="507"/>
      <c r="B237" s="568"/>
      <c r="C237" s="517"/>
      <c r="D237" s="515"/>
      <c r="E237" s="514"/>
      <c r="F237" s="1767"/>
    </row>
    <row r="238" spans="1:7" s="483" customFormat="1" ht="12.75">
      <c r="A238" s="488"/>
      <c r="B238" s="538" t="s">
        <v>527</v>
      </c>
      <c r="C238" s="537"/>
      <c r="D238" s="536"/>
      <c r="E238" s="535"/>
      <c r="F238" s="1761">
        <f>F231+F236</f>
        <v>0</v>
      </c>
      <c r="G238" s="605"/>
    </row>
    <row r="239" spans="1:7" s="502" customFormat="1" ht="12.75">
      <c r="A239" s="507"/>
      <c r="B239" s="604"/>
      <c r="C239" s="603"/>
      <c r="D239" s="602"/>
      <c r="E239" s="601"/>
      <c r="F239" s="1770"/>
      <c r="G239" s="600"/>
    </row>
    <row r="240" spans="1:7" s="502" customFormat="1" ht="12.75">
      <c r="A240" s="507"/>
      <c r="B240" s="604"/>
      <c r="C240" s="603"/>
      <c r="D240" s="602"/>
      <c r="E240" s="601"/>
      <c r="F240" s="1770"/>
      <c r="G240" s="600"/>
    </row>
    <row r="241" spans="1:6" s="483" customFormat="1" ht="12.75">
      <c r="A241" s="554" t="s">
        <v>526</v>
      </c>
      <c r="B241" s="553" t="s">
        <v>267</v>
      </c>
      <c r="C241" s="552"/>
      <c r="D241" s="551"/>
      <c r="E241" s="550"/>
      <c r="F241" s="1771"/>
    </row>
    <row r="242" spans="1:6" s="502" customFormat="1" ht="12.75">
      <c r="A242" s="507"/>
      <c r="B242" s="568"/>
      <c r="C242" s="567"/>
      <c r="D242" s="566"/>
      <c r="E242" s="514"/>
      <c r="F242" s="1765"/>
    </row>
    <row r="243" spans="1:6" s="502" customFormat="1" ht="25.5">
      <c r="A243" s="595" t="s">
        <v>6</v>
      </c>
      <c r="B243" s="599" t="s">
        <v>525</v>
      </c>
      <c r="C243" s="598"/>
      <c r="D243" s="597"/>
      <c r="E243" s="503"/>
      <c r="F243" s="1753"/>
    </row>
    <row r="244" spans="1:6" s="502" customFormat="1" ht="114.75">
      <c r="A244" s="595" t="s">
        <v>524</v>
      </c>
      <c r="B244" s="568" t="s">
        <v>523</v>
      </c>
      <c r="C244" s="596"/>
      <c r="D244" s="504"/>
      <c r="E244" s="503"/>
      <c r="F244" s="1753"/>
    </row>
    <row r="245" spans="1:6" s="502" customFormat="1" ht="25.5">
      <c r="A245" s="512"/>
      <c r="B245" s="568" t="s">
        <v>522</v>
      </c>
      <c r="C245" s="505"/>
      <c r="D245" s="504"/>
      <c r="E245" s="569"/>
      <c r="F245" s="1764"/>
    </row>
    <row r="246" spans="1:6" s="502" customFormat="1" ht="12.75">
      <c r="A246" s="512"/>
      <c r="B246" s="568" t="s">
        <v>521</v>
      </c>
      <c r="C246" s="517" t="s">
        <v>520</v>
      </c>
      <c r="D246" s="515">
        <v>1</v>
      </c>
      <c r="E246" s="514"/>
      <c r="F246" s="1767">
        <f>D246*E246</f>
        <v>0</v>
      </c>
    </row>
    <row r="247" spans="1:6" s="502" customFormat="1" ht="12.75">
      <c r="A247" s="512"/>
      <c r="B247" s="565"/>
      <c r="C247" s="505"/>
      <c r="D247" s="504"/>
      <c r="E247" s="503"/>
      <c r="F247" s="1753"/>
    </row>
    <row r="248" spans="1:6" s="502" customFormat="1" ht="51">
      <c r="A248" s="595" t="s">
        <v>7</v>
      </c>
      <c r="B248" s="568" t="s">
        <v>519</v>
      </c>
      <c r="C248" s="567"/>
      <c r="D248" s="566"/>
      <c r="E248" s="503"/>
      <c r="F248" s="1753"/>
    </row>
    <row r="249" spans="1:130" s="570" customFormat="1" ht="25.5">
      <c r="A249" s="594"/>
      <c r="B249" s="585" t="s">
        <v>518</v>
      </c>
      <c r="C249" s="593"/>
      <c r="D249" s="592"/>
      <c r="E249" s="579"/>
      <c r="F249" s="1753"/>
      <c r="G249" s="584"/>
      <c r="H249" s="591"/>
      <c r="I249" s="590"/>
      <c r="J249" s="576"/>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1"/>
      <c r="AL249" s="571"/>
      <c r="AM249" s="571"/>
      <c r="AN249" s="571"/>
      <c r="AO249" s="571"/>
      <c r="AP249" s="571"/>
      <c r="AQ249" s="571"/>
      <c r="AR249" s="571"/>
      <c r="AS249" s="571"/>
      <c r="AT249" s="571"/>
      <c r="AU249" s="571"/>
      <c r="AV249" s="571"/>
      <c r="AW249" s="571"/>
      <c r="AX249" s="571"/>
      <c r="AY249" s="571"/>
      <c r="AZ249" s="571"/>
      <c r="BA249" s="571"/>
      <c r="BB249" s="571"/>
      <c r="BC249" s="571"/>
      <c r="BD249" s="571"/>
      <c r="BE249" s="571"/>
      <c r="BF249" s="571"/>
      <c r="BG249" s="571"/>
      <c r="BH249" s="571"/>
      <c r="BI249" s="571"/>
      <c r="BJ249" s="571"/>
      <c r="BK249" s="571"/>
      <c r="BL249" s="571"/>
      <c r="BM249" s="571"/>
      <c r="BN249" s="571"/>
      <c r="BO249" s="571"/>
      <c r="BP249" s="571"/>
      <c r="BQ249" s="571"/>
      <c r="BR249" s="571"/>
      <c r="BS249" s="571"/>
      <c r="BT249" s="571"/>
      <c r="BU249" s="571"/>
      <c r="BV249" s="571"/>
      <c r="BW249" s="571"/>
      <c r="BX249" s="571"/>
      <c r="BY249" s="571"/>
      <c r="BZ249" s="571"/>
      <c r="CA249" s="571"/>
      <c r="CB249" s="571"/>
      <c r="CC249" s="571"/>
      <c r="CD249" s="571"/>
      <c r="CE249" s="571"/>
      <c r="CF249" s="571"/>
      <c r="CG249" s="571"/>
      <c r="CH249" s="571"/>
      <c r="CI249" s="571"/>
      <c r="CJ249" s="571"/>
      <c r="CK249" s="571"/>
      <c r="CL249" s="571"/>
      <c r="CM249" s="571"/>
      <c r="CN249" s="571"/>
      <c r="CO249" s="571"/>
      <c r="CP249" s="571"/>
      <c r="CQ249" s="571"/>
      <c r="CR249" s="571"/>
      <c r="CS249" s="571"/>
      <c r="CT249" s="571"/>
      <c r="CU249" s="571"/>
      <c r="CV249" s="571"/>
      <c r="CW249" s="571"/>
      <c r="CX249" s="571"/>
      <c r="CY249" s="571"/>
      <c r="CZ249" s="571"/>
      <c r="DA249" s="571"/>
      <c r="DB249" s="571"/>
      <c r="DC249" s="571"/>
      <c r="DD249" s="571"/>
      <c r="DE249" s="571"/>
      <c r="DF249" s="571"/>
      <c r="DG249" s="571"/>
      <c r="DH249" s="571"/>
      <c r="DI249" s="571"/>
      <c r="DJ249" s="571"/>
      <c r="DK249" s="571"/>
      <c r="DL249" s="571"/>
      <c r="DM249" s="571"/>
      <c r="DN249" s="571"/>
      <c r="DO249" s="571"/>
      <c r="DP249" s="571"/>
      <c r="DQ249" s="571"/>
      <c r="DR249" s="571"/>
      <c r="DS249" s="571"/>
      <c r="DT249" s="571"/>
      <c r="DU249" s="571"/>
      <c r="DV249" s="571"/>
      <c r="DW249" s="571"/>
      <c r="DX249" s="571"/>
      <c r="DY249" s="571"/>
      <c r="DZ249" s="571"/>
    </row>
    <row r="250" spans="1:6" s="586" customFormat="1" ht="25.5">
      <c r="A250" s="589"/>
      <c r="B250" s="585" t="s">
        <v>517</v>
      </c>
      <c r="C250" s="588"/>
      <c r="D250" s="588"/>
      <c r="E250" s="587"/>
      <c r="F250" s="1772"/>
    </row>
    <row r="251" spans="1:130" s="570" customFormat="1" ht="12.75">
      <c r="A251" s="583"/>
      <c r="B251" s="585" t="s">
        <v>516</v>
      </c>
      <c r="C251" s="581"/>
      <c r="D251" s="580"/>
      <c r="E251" s="579"/>
      <c r="F251" s="597"/>
      <c r="G251" s="584"/>
      <c r="H251" s="577"/>
      <c r="I251" s="577"/>
      <c r="J251" s="576"/>
      <c r="K251" s="575"/>
      <c r="L251" s="573"/>
      <c r="M251" s="571"/>
      <c r="N251" s="574"/>
      <c r="O251" s="571"/>
      <c r="P251" s="573"/>
      <c r="Q251" s="571"/>
      <c r="R251" s="573"/>
      <c r="S251" s="571"/>
      <c r="T251" s="573"/>
      <c r="U251" s="571"/>
      <c r="V251" s="573"/>
      <c r="W251" s="571"/>
      <c r="X251" s="573"/>
      <c r="Y251" s="571"/>
      <c r="Z251" s="572"/>
      <c r="AA251" s="571"/>
      <c r="AB251" s="571"/>
      <c r="AC251" s="571"/>
      <c r="AD251" s="571"/>
      <c r="AE251" s="571"/>
      <c r="AF251" s="571"/>
      <c r="AG251" s="571"/>
      <c r="AH251" s="571"/>
      <c r="AI251" s="571"/>
      <c r="AJ251" s="571"/>
      <c r="AK251" s="571"/>
      <c r="AL251" s="571"/>
      <c r="AM251" s="571"/>
      <c r="AN251" s="571"/>
      <c r="AO251" s="571"/>
      <c r="AP251" s="571"/>
      <c r="AQ251" s="571"/>
      <c r="AR251" s="571"/>
      <c r="AS251" s="571"/>
      <c r="AT251" s="571"/>
      <c r="AU251" s="571"/>
      <c r="AV251" s="571"/>
      <c r="AW251" s="571"/>
      <c r="AX251" s="571"/>
      <c r="AY251" s="571"/>
      <c r="AZ251" s="571"/>
      <c r="BA251" s="571"/>
      <c r="BB251" s="571"/>
      <c r="BC251" s="571"/>
      <c r="BD251" s="571"/>
      <c r="BE251" s="571"/>
      <c r="BF251" s="571"/>
      <c r="BG251" s="571"/>
      <c r="BH251" s="571"/>
      <c r="BI251" s="571"/>
      <c r="BJ251" s="571"/>
      <c r="BK251" s="571"/>
      <c r="BL251" s="571"/>
      <c r="BM251" s="571"/>
      <c r="BN251" s="571"/>
      <c r="BO251" s="571"/>
      <c r="BP251" s="571"/>
      <c r="BQ251" s="571"/>
      <c r="BR251" s="571"/>
      <c r="BS251" s="571"/>
      <c r="BT251" s="571"/>
      <c r="BU251" s="571"/>
      <c r="BV251" s="571"/>
      <c r="BW251" s="571"/>
      <c r="BX251" s="571"/>
      <c r="BY251" s="571"/>
      <c r="BZ251" s="571"/>
      <c r="CA251" s="571"/>
      <c r="CB251" s="571"/>
      <c r="CC251" s="571"/>
      <c r="CD251" s="571"/>
      <c r="CE251" s="571"/>
      <c r="CF251" s="571"/>
      <c r="CG251" s="571"/>
      <c r="CH251" s="571"/>
      <c r="CI251" s="571"/>
      <c r="CJ251" s="571"/>
      <c r="CK251" s="571"/>
      <c r="CL251" s="571"/>
      <c r="CM251" s="571"/>
      <c r="CN251" s="571"/>
      <c r="CO251" s="571"/>
      <c r="CP251" s="571"/>
      <c r="CQ251" s="571"/>
      <c r="CR251" s="571"/>
      <c r="CS251" s="571"/>
      <c r="CT251" s="571"/>
      <c r="CU251" s="571"/>
      <c r="CV251" s="571"/>
      <c r="CW251" s="571"/>
      <c r="CX251" s="571"/>
      <c r="CY251" s="571"/>
      <c r="CZ251" s="571"/>
      <c r="DA251" s="571"/>
      <c r="DB251" s="571"/>
      <c r="DC251" s="571"/>
      <c r="DD251" s="571"/>
      <c r="DE251" s="571"/>
      <c r="DF251" s="571"/>
      <c r="DG251" s="571"/>
      <c r="DH251" s="571"/>
      <c r="DI251" s="571"/>
      <c r="DJ251" s="571"/>
      <c r="DK251" s="571"/>
      <c r="DL251" s="571"/>
      <c r="DM251" s="571"/>
      <c r="DN251" s="571"/>
      <c r="DO251" s="571"/>
      <c r="DP251" s="571"/>
      <c r="DQ251" s="571"/>
      <c r="DR251" s="571"/>
      <c r="DS251" s="571"/>
      <c r="DT251" s="571"/>
      <c r="DU251" s="571"/>
      <c r="DV251" s="571"/>
      <c r="DW251" s="571"/>
      <c r="DX251" s="571"/>
      <c r="DY251" s="571"/>
      <c r="DZ251" s="571"/>
    </row>
    <row r="252" spans="1:130" s="570" customFormat="1" ht="63.75">
      <c r="A252" s="583"/>
      <c r="B252" s="582" t="s">
        <v>515</v>
      </c>
      <c r="C252" s="581"/>
      <c r="D252" s="580"/>
      <c r="E252" s="579"/>
      <c r="F252" s="597"/>
      <c r="G252" s="578"/>
      <c r="H252" s="578"/>
      <c r="I252" s="577"/>
      <c r="J252" s="576"/>
      <c r="K252" s="575"/>
      <c r="L252" s="571"/>
      <c r="M252" s="571"/>
      <c r="N252" s="574"/>
      <c r="O252" s="571"/>
      <c r="P252" s="573"/>
      <c r="Q252" s="571"/>
      <c r="R252" s="573"/>
      <c r="S252" s="571"/>
      <c r="T252" s="573"/>
      <c r="U252" s="571"/>
      <c r="V252" s="573"/>
      <c r="W252" s="571"/>
      <c r="X252" s="573"/>
      <c r="Y252" s="571"/>
      <c r="Z252" s="572"/>
      <c r="AA252" s="571"/>
      <c r="AB252" s="571"/>
      <c r="AC252" s="571"/>
      <c r="AD252" s="571"/>
      <c r="AE252" s="571"/>
      <c r="AF252" s="571"/>
      <c r="AG252" s="571"/>
      <c r="AH252" s="571"/>
      <c r="AI252" s="571"/>
      <c r="AJ252" s="571"/>
      <c r="AK252" s="571"/>
      <c r="AL252" s="571"/>
      <c r="AM252" s="571"/>
      <c r="AN252" s="571"/>
      <c r="AO252" s="571"/>
      <c r="AP252" s="571"/>
      <c r="AQ252" s="571"/>
      <c r="AR252" s="571"/>
      <c r="AS252" s="571"/>
      <c r="AT252" s="571"/>
      <c r="AU252" s="571"/>
      <c r="AV252" s="571"/>
      <c r="AW252" s="571"/>
      <c r="AX252" s="571"/>
      <c r="AY252" s="571"/>
      <c r="AZ252" s="571"/>
      <c r="BA252" s="571"/>
      <c r="BB252" s="571"/>
      <c r="BC252" s="571"/>
      <c r="BD252" s="571"/>
      <c r="BE252" s="571"/>
      <c r="BF252" s="571"/>
      <c r="BG252" s="571"/>
      <c r="BH252" s="571"/>
      <c r="BI252" s="571"/>
      <c r="BJ252" s="571"/>
      <c r="BK252" s="571"/>
      <c r="BL252" s="571"/>
      <c r="BM252" s="571"/>
      <c r="BN252" s="571"/>
      <c r="BO252" s="571"/>
      <c r="BP252" s="571"/>
      <c r="BQ252" s="571"/>
      <c r="BR252" s="571"/>
      <c r="BS252" s="571"/>
      <c r="BT252" s="571"/>
      <c r="BU252" s="571"/>
      <c r="BV252" s="571"/>
      <c r="BW252" s="571"/>
      <c r="BX252" s="571"/>
      <c r="BY252" s="571"/>
      <c r="BZ252" s="571"/>
      <c r="CA252" s="571"/>
      <c r="CB252" s="571"/>
      <c r="CC252" s="571"/>
      <c r="CD252" s="571"/>
      <c r="CE252" s="571"/>
      <c r="CF252" s="571"/>
      <c r="CG252" s="571"/>
      <c r="CH252" s="571"/>
      <c r="CI252" s="571"/>
      <c r="CJ252" s="571"/>
      <c r="CK252" s="571"/>
      <c r="CL252" s="571"/>
      <c r="CM252" s="571"/>
      <c r="CN252" s="571"/>
      <c r="CO252" s="571"/>
      <c r="CP252" s="571"/>
      <c r="CQ252" s="571"/>
      <c r="CR252" s="571"/>
      <c r="CS252" s="571"/>
      <c r="CT252" s="571"/>
      <c r="CU252" s="571"/>
      <c r="CV252" s="571"/>
      <c r="CW252" s="571"/>
      <c r="CX252" s="571"/>
      <c r="CY252" s="571"/>
      <c r="CZ252" s="571"/>
      <c r="DA252" s="571"/>
      <c r="DB252" s="571"/>
      <c r="DC252" s="571"/>
      <c r="DD252" s="571"/>
      <c r="DE252" s="571"/>
      <c r="DF252" s="571"/>
      <c r="DG252" s="571"/>
      <c r="DH252" s="571"/>
      <c r="DI252" s="571"/>
      <c r="DJ252" s="571"/>
      <c r="DK252" s="571"/>
      <c r="DL252" s="571"/>
      <c r="DM252" s="571"/>
      <c r="DN252" s="571"/>
      <c r="DO252" s="571"/>
      <c r="DP252" s="571"/>
      <c r="DQ252" s="571"/>
      <c r="DR252" s="571"/>
      <c r="DS252" s="571"/>
      <c r="DT252" s="571"/>
      <c r="DU252" s="571"/>
      <c r="DV252" s="571"/>
      <c r="DW252" s="571"/>
      <c r="DX252" s="571"/>
      <c r="DY252" s="571"/>
      <c r="DZ252" s="571"/>
    </row>
    <row r="253" spans="1:6" s="502" customFormat="1" ht="12.75">
      <c r="A253" s="518"/>
      <c r="B253" s="568"/>
      <c r="C253" s="567"/>
      <c r="D253" s="566"/>
      <c r="E253" s="569"/>
      <c r="F253" s="1764"/>
    </row>
    <row r="254" spans="1:6" s="502" customFormat="1" ht="12.75">
      <c r="A254" s="518"/>
      <c r="B254" s="568" t="s">
        <v>514</v>
      </c>
      <c r="C254" s="517"/>
      <c r="D254" s="515"/>
      <c r="E254" s="503"/>
      <c r="F254" s="1753"/>
    </row>
    <row r="255" spans="1:6" s="502" customFormat="1" ht="12.75">
      <c r="A255" s="518"/>
      <c r="B255" s="568" t="s">
        <v>513</v>
      </c>
      <c r="C255" s="567" t="s">
        <v>53</v>
      </c>
      <c r="D255" s="566">
        <v>1</v>
      </c>
      <c r="E255" s="514"/>
      <c r="F255" s="1765">
        <f>D255*E255</f>
        <v>0</v>
      </c>
    </row>
    <row r="256" spans="1:6" s="502" customFormat="1" ht="12.75">
      <c r="A256" s="507"/>
      <c r="B256" s="565"/>
      <c r="C256" s="505"/>
      <c r="D256" s="504"/>
      <c r="E256" s="503"/>
      <c r="F256" s="1762"/>
    </row>
    <row r="257" spans="1:6" s="483" customFormat="1" ht="12.75">
      <c r="A257" s="488"/>
      <c r="B257" s="538" t="s">
        <v>512</v>
      </c>
      <c r="C257" s="537"/>
      <c r="D257" s="536"/>
      <c r="E257" s="535"/>
      <c r="F257" s="1761">
        <f>F246+F255</f>
        <v>0</v>
      </c>
    </row>
    <row r="258" spans="1:6" s="559" customFormat="1" ht="12.75">
      <c r="A258" s="564"/>
      <c r="B258" s="563"/>
      <c r="C258" s="562"/>
      <c r="D258" s="561"/>
      <c r="E258" s="560"/>
      <c r="F258" s="1775"/>
    </row>
    <row r="259" spans="1:6" s="559" customFormat="1" ht="12.75">
      <c r="A259" s="564"/>
      <c r="B259" s="563"/>
      <c r="C259" s="562"/>
      <c r="D259" s="561"/>
      <c r="E259" s="560"/>
      <c r="F259" s="1775"/>
    </row>
    <row r="260" spans="1:6" s="559" customFormat="1" ht="12.75">
      <c r="A260" s="564"/>
      <c r="B260" s="563"/>
      <c r="C260" s="562"/>
      <c r="D260" s="561"/>
      <c r="E260" s="560"/>
      <c r="F260" s="1775"/>
    </row>
    <row r="261" spans="1:6" s="559" customFormat="1" ht="12.75">
      <c r="A261" s="564"/>
      <c r="B261" s="563"/>
      <c r="C261" s="562"/>
      <c r="D261" s="561"/>
      <c r="E261" s="560"/>
      <c r="F261" s="1775"/>
    </row>
    <row r="262" spans="1:6" s="508" customFormat="1" ht="12.75">
      <c r="A262" s="512"/>
      <c r="B262" s="558"/>
      <c r="C262" s="557"/>
      <c r="D262" s="556"/>
      <c r="E262" s="555"/>
      <c r="F262" s="1773"/>
    </row>
    <row r="263" spans="1:6" s="524" customFormat="1" ht="12.75">
      <c r="A263" s="528"/>
      <c r="B263" s="527"/>
      <c r="C263" s="526"/>
      <c r="D263" s="526"/>
      <c r="E263" s="525"/>
      <c r="F263" s="1751"/>
    </row>
    <row r="264" spans="1:6" s="483" customFormat="1" ht="12.75">
      <c r="A264" s="554" t="s">
        <v>511</v>
      </c>
      <c r="B264" s="553" t="s">
        <v>510</v>
      </c>
      <c r="C264" s="552"/>
      <c r="D264" s="551"/>
      <c r="E264" s="550"/>
      <c r="F264" s="1771"/>
    </row>
    <row r="265" spans="1:6" s="513" customFormat="1" ht="12.75">
      <c r="A265" s="548"/>
      <c r="B265" s="506"/>
      <c r="C265" s="517"/>
      <c r="D265" s="515"/>
      <c r="E265" s="546"/>
      <c r="F265" s="1765"/>
    </row>
    <row r="266" spans="1:6" s="513" customFormat="1" ht="76.5">
      <c r="A266" s="548"/>
      <c r="B266" s="543" t="s">
        <v>509</v>
      </c>
      <c r="C266" s="517"/>
      <c r="D266" s="515"/>
      <c r="E266" s="546"/>
      <c r="F266" s="1765"/>
    </row>
    <row r="267" spans="1:6" s="513" customFormat="1" ht="12.75">
      <c r="A267" s="548"/>
      <c r="B267" s="543"/>
      <c r="C267" s="517"/>
      <c r="D267" s="515"/>
      <c r="E267" s="546"/>
      <c r="F267" s="1765"/>
    </row>
    <row r="268" spans="1:6" s="513" customFormat="1" ht="89.25">
      <c r="A268" s="548"/>
      <c r="B268" s="543" t="s">
        <v>508</v>
      </c>
      <c r="C268" s="517"/>
      <c r="D268" s="515"/>
      <c r="E268" s="546"/>
      <c r="F268" s="1765"/>
    </row>
    <row r="269" spans="1:6" s="513" customFormat="1" ht="12.75">
      <c r="A269" s="548"/>
      <c r="B269" s="543"/>
      <c r="C269" s="517"/>
      <c r="D269" s="515"/>
      <c r="E269" s="546"/>
      <c r="F269" s="1765"/>
    </row>
    <row r="270" spans="1:6" s="513" customFormat="1" ht="89.25">
      <c r="A270" s="548"/>
      <c r="B270" s="539" t="s">
        <v>507</v>
      </c>
      <c r="C270" s="517"/>
      <c r="D270" s="515"/>
      <c r="E270" s="546"/>
      <c r="F270" s="1765"/>
    </row>
    <row r="271" spans="1:6" s="513" customFormat="1" ht="25.5">
      <c r="A271" s="548"/>
      <c r="B271" s="539" t="s">
        <v>506</v>
      </c>
      <c r="C271" s="517"/>
      <c r="D271" s="515"/>
      <c r="E271" s="546"/>
      <c r="F271" s="1765"/>
    </row>
    <row r="272" spans="1:6" s="490" customFormat="1" ht="25.5">
      <c r="A272" s="540" t="s">
        <v>6</v>
      </c>
      <c r="B272" s="495" t="s">
        <v>126</v>
      </c>
      <c r="C272" s="494"/>
      <c r="D272" s="492"/>
      <c r="E272" s="544"/>
      <c r="F272" s="1758"/>
    </row>
    <row r="273" spans="1:6" s="513" customFormat="1" ht="12.75">
      <c r="A273" s="548"/>
      <c r="B273" s="506"/>
      <c r="C273" s="517"/>
      <c r="D273" s="515"/>
      <c r="E273" s="546"/>
      <c r="F273" s="1765"/>
    </row>
    <row r="274" spans="1:6" s="513" customFormat="1" ht="131.25" customHeight="1">
      <c r="A274" s="548"/>
      <c r="B274" s="547" t="s">
        <v>125</v>
      </c>
      <c r="C274" s="517"/>
      <c r="D274" s="515"/>
      <c r="E274" s="546"/>
      <c r="F274" s="1765"/>
    </row>
    <row r="275" spans="1:6" s="513" customFormat="1" ht="12.75">
      <c r="A275" s="548"/>
      <c r="B275" s="547"/>
      <c r="C275" s="517"/>
      <c r="D275" s="515"/>
      <c r="E275" s="546"/>
      <c r="F275" s="1765"/>
    </row>
    <row r="276" spans="1:6" s="513" customFormat="1" ht="102">
      <c r="A276" s="548"/>
      <c r="B276" s="547" t="s">
        <v>124</v>
      </c>
      <c r="C276" s="517"/>
      <c r="D276" s="515"/>
      <c r="E276" s="546"/>
      <c r="F276" s="1765"/>
    </row>
    <row r="277" spans="1:6" s="513" customFormat="1" ht="12.75">
      <c r="A277" s="548"/>
      <c r="B277" s="547"/>
      <c r="C277" s="517"/>
      <c r="D277" s="515"/>
      <c r="E277" s="546"/>
      <c r="F277" s="1765"/>
    </row>
    <row r="278" spans="1:6" s="513" customFormat="1" ht="102">
      <c r="A278" s="548"/>
      <c r="B278" s="549" t="s">
        <v>505</v>
      </c>
      <c r="C278" s="517"/>
      <c r="D278" s="515"/>
      <c r="E278" s="546"/>
      <c r="F278" s="1765"/>
    </row>
    <row r="279" spans="1:6" s="513" customFormat="1" ht="12.75">
      <c r="A279" s="548"/>
      <c r="B279" s="549"/>
      <c r="C279" s="517"/>
      <c r="D279" s="515"/>
      <c r="E279" s="546"/>
      <c r="F279" s="1765"/>
    </row>
    <row r="280" spans="1:6" s="513" customFormat="1" ht="12.75">
      <c r="A280" s="548"/>
      <c r="B280" s="539"/>
      <c r="C280" s="517"/>
      <c r="D280" s="515"/>
      <c r="E280" s="546"/>
      <c r="F280" s="1765"/>
    </row>
    <row r="281" spans="1:6" s="513" customFormat="1" ht="12.75">
      <c r="A281" s="540" t="s">
        <v>40</v>
      </c>
      <c r="B281" s="543" t="s">
        <v>504</v>
      </c>
      <c r="C281" s="517" t="s">
        <v>53</v>
      </c>
      <c r="D281" s="515">
        <v>1</v>
      </c>
      <c r="E281" s="546"/>
      <c r="F281" s="1765">
        <f>D281*E281</f>
        <v>0</v>
      </c>
    </row>
    <row r="282" spans="1:6" s="513" customFormat="1" ht="12.75">
      <c r="A282" s="548"/>
      <c r="B282" s="539"/>
      <c r="C282" s="517"/>
      <c r="D282" s="515"/>
      <c r="E282" s="546"/>
      <c r="F282" s="1765"/>
    </row>
    <row r="283" spans="1:6" s="524" customFormat="1" ht="12.75">
      <c r="A283" s="528"/>
      <c r="B283" s="527"/>
      <c r="C283" s="526"/>
      <c r="D283" s="526"/>
      <c r="E283" s="525"/>
      <c r="F283" s="1751"/>
    </row>
    <row r="284" spans="1:6" s="524" customFormat="1" ht="12.75">
      <c r="A284" s="540" t="s">
        <v>7</v>
      </c>
      <c r="B284" s="495" t="s">
        <v>503</v>
      </c>
      <c r="C284" s="494"/>
      <c r="D284" s="492"/>
      <c r="E284" s="544"/>
      <c r="F284" s="1758"/>
    </row>
    <row r="285" spans="1:6" s="524" customFormat="1" ht="12.75">
      <c r="A285" s="548"/>
      <c r="B285" s="506"/>
      <c r="C285" s="517"/>
      <c r="D285" s="515"/>
      <c r="E285" s="546"/>
      <c r="F285" s="1765"/>
    </row>
    <row r="286" spans="1:6" s="524" customFormat="1" ht="216.75">
      <c r="A286" s="548"/>
      <c r="B286" s="547" t="s">
        <v>502</v>
      </c>
      <c r="C286" s="517"/>
      <c r="D286" s="515"/>
      <c r="E286" s="546"/>
      <c r="F286" s="1765"/>
    </row>
    <row r="287" spans="1:6" s="524" customFormat="1" ht="12.75">
      <c r="A287" s="548"/>
      <c r="B287" s="543"/>
      <c r="C287" s="517"/>
      <c r="D287" s="515"/>
      <c r="E287" s="546"/>
      <c r="F287" s="1765"/>
    </row>
    <row r="288" spans="1:6" s="524" customFormat="1" ht="216.75">
      <c r="A288" s="548"/>
      <c r="B288" s="547" t="s">
        <v>112</v>
      </c>
      <c r="C288" s="517"/>
      <c r="D288" s="515"/>
      <c r="E288" s="546"/>
      <c r="F288" s="1765"/>
    </row>
    <row r="289" spans="1:6" s="524" customFormat="1" ht="12.75">
      <c r="A289" s="548"/>
      <c r="B289" s="543"/>
      <c r="C289" s="517"/>
      <c r="D289" s="515"/>
      <c r="E289" s="546"/>
      <c r="F289" s="1765"/>
    </row>
    <row r="290" spans="1:6" s="524" customFormat="1" ht="76.5">
      <c r="A290" s="548"/>
      <c r="B290" s="547" t="s">
        <v>111</v>
      </c>
      <c r="C290" s="517"/>
      <c r="D290" s="515"/>
      <c r="E290" s="546"/>
      <c r="F290" s="1765"/>
    </row>
    <row r="291" spans="1:6" s="524" customFormat="1" ht="12.75">
      <c r="A291" s="548"/>
      <c r="B291" s="547"/>
      <c r="C291" s="517"/>
      <c r="D291" s="515"/>
      <c r="E291" s="546"/>
      <c r="F291" s="1765"/>
    </row>
    <row r="292" spans="1:6" s="524" customFormat="1" ht="12.75">
      <c r="A292" s="540"/>
      <c r="B292" s="543"/>
      <c r="C292" s="517"/>
      <c r="D292" s="515"/>
      <c r="E292" s="546"/>
      <c r="F292" s="1765"/>
    </row>
    <row r="293" spans="1:6" s="524" customFormat="1" ht="12.75">
      <c r="A293" s="540" t="s">
        <v>91</v>
      </c>
      <c r="B293" s="545" t="s">
        <v>501</v>
      </c>
      <c r="C293" s="494" t="s">
        <v>53</v>
      </c>
      <c r="D293" s="492">
        <v>1</v>
      </c>
      <c r="E293" s="544"/>
      <c r="F293" s="1758"/>
    </row>
    <row r="294" spans="1:6" s="524" customFormat="1" ht="12.75">
      <c r="A294" s="540" t="s">
        <v>89</v>
      </c>
      <c r="B294" s="545" t="s">
        <v>106</v>
      </c>
      <c r="C294" s="494" t="s">
        <v>53</v>
      </c>
      <c r="D294" s="492">
        <v>1</v>
      </c>
      <c r="E294" s="544"/>
      <c r="F294" s="1758"/>
    </row>
    <row r="295" spans="1:6" s="524" customFormat="1" ht="12.75">
      <c r="A295" s="528"/>
      <c r="B295" s="527"/>
      <c r="C295" s="526"/>
      <c r="D295" s="526"/>
      <c r="E295" s="525"/>
      <c r="F295" s="1751"/>
    </row>
    <row r="296" spans="1:4" ht="12.75">
      <c r="A296" s="540"/>
      <c r="B296" s="543"/>
      <c r="C296" s="494"/>
      <c r="D296" s="492"/>
    </row>
    <row r="297" spans="1:4" ht="114.75">
      <c r="A297" s="540"/>
      <c r="B297" s="542" t="s">
        <v>94</v>
      </c>
      <c r="C297" s="494"/>
      <c r="D297" s="492"/>
    </row>
    <row r="298" spans="1:4" ht="12.75">
      <c r="A298" s="540"/>
      <c r="B298" s="541"/>
      <c r="C298" s="494"/>
      <c r="D298" s="492"/>
    </row>
    <row r="299" spans="1:4" ht="12.75">
      <c r="A299" s="540"/>
      <c r="B299" s="539"/>
      <c r="C299" s="494"/>
      <c r="D299" s="492"/>
    </row>
    <row r="300" spans="1:6" ht="28.5">
      <c r="A300" s="540" t="s">
        <v>77</v>
      </c>
      <c r="B300" s="539" t="s">
        <v>500</v>
      </c>
      <c r="C300" s="494" t="s">
        <v>53</v>
      </c>
      <c r="D300" s="492">
        <v>2</v>
      </c>
      <c r="F300" s="1788">
        <f>D300*E300</f>
        <v>0</v>
      </c>
    </row>
    <row r="301" spans="1:6" ht="12.75">
      <c r="A301" s="540" t="s">
        <v>128</v>
      </c>
      <c r="B301" s="539" t="s">
        <v>499</v>
      </c>
      <c r="C301" s="494" t="s">
        <v>53</v>
      </c>
      <c r="D301" s="492">
        <v>1</v>
      </c>
      <c r="F301" s="1788">
        <f>D301*E301</f>
        <v>0</v>
      </c>
    </row>
    <row r="302" spans="1:6" ht="12.75">
      <c r="A302" s="540" t="s">
        <v>498</v>
      </c>
      <c r="B302" s="539" t="s">
        <v>497</v>
      </c>
      <c r="C302" s="494" t="s">
        <v>53</v>
      </c>
      <c r="D302" s="492">
        <v>1</v>
      </c>
      <c r="F302" s="1788">
        <f>D302*E302</f>
        <v>0</v>
      </c>
    </row>
    <row r="303" spans="1:6" ht="12.75">
      <c r="A303" s="540" t="s">
        <v>496</v>
      </c>
      <c r="B303" s="539" t="s">
        <v>66</v>
      </c>
      <c r="C303" s="494" t="s">
        <v>53</v>
      </c>
      <c r="D303" s="492">
        <v>2</v>
      </c>
      <c r="F303" s="1788">
        <f>D303*E303</f>
        <v>0</v>
      </c>
    </row>
    <row r="304" spans="1:6" s="524" customFormat="1" ht="12.75">
      <c r="A304" s="528"/>
      <c r="B304" s="527"/>
      <c r="C304" s="526"/>
      <c r="D304" s="526"/>
      <c r="E304" s="525"/>
      <c r="F304" s="1751"/>
    </row>
    <row r="305" spans="1:6" s="483" customFormat="1" ht="12.75">
      <c r="A305" s="488"/>
      <c r="B305" s="538" t="s">
        <v>495</v>
      </c>
      <c r="C305" s="537"/>
      <c r="D305" s="536"/>
      <c r="E305" s="535"/>
      <c r="F305" s="1761">
        <f>F303+F302+F301+F300+F281</f>
        <v>0</v>
      </c>
    </row>
    <row r="306" spans="1:6" s="524" customFormat="1" ht="12.75">
      <c r="A306" s="528"/>
      <c r="B306" s="527"/>
      <c r="C306" s="526"/>
      <c r="D306" s="526"/>
      <c r="E306" s="525"/>
      <c r="F306" s="1751"/>
    </row>
    <row r="307" spans="1:6" s="524" customFormat="1" ht="12.75">
      <c r="A307" s="528"/>
      <c r="B307" s="527"/>
      <c r="C307" s="526"/>
      <c r="D307" s="526"/>
      <c r="E307" s="525"/>
      <c r="F307" s="1751"/>
    </row>
    <row r="308" spans="1:6" s="529" customFormat="1" ht="12.75">
      <c r="A308" s="534" t="s">
        <v>494</v>
      </c>
      <c r="B308" s="533" t="s">
        <v>493</v>
      </c>
      <c r="C308" s="532"/>
      <c r="D308" s="531"/>
      <c r="E308" s="530"/>
      <c r="F308" s="530"/>
    </row>
    <row r="309" spans="1:6" s="513" customFormat="1" ht="12.75">
      <c r="A309" s="518"/>
      <c r="B309" s="519"/>
      <c r="C309" s="517"/>
      <c r="D309" s="516"/>
      <c r="E309" s="515"/>
      <c r="F309" s="515"/>
    </row>
    <row r="310" spans="1:6" s="513" customFormat="1" ht="12.75">
      <c r="A310" s="518"/>
      <c r="B310" s="506" t="s">
        <v>492</v>
      </c>
      <c r="C310" s="517"/>
      <c r="D310" s="516"/>
      <c r="E310" s="515"/>
      <c r="F310" s="1781">
        <f>F34</f>
        <v>0</v>
      </c>
    </row>
    <row r="311" spans="1:6" s="513" customFormat="1" ht="12.75">
      <c r="A311" s="518"/>
      <c r="B311" s="506" t="s">
        <v>491</v>
      </c>
      <c r="C311" s="517"/>
      <c r="D311" s="516"/>
      <c r="E311" s="515"/>
      <c r="F311" s="1781">
        <f>F203</f>
        <v>0</v>
      </c>
    </row>
    <row r="312" spans="1:6" s="513" customFormat="1" ht="12.75">
      <c r="A312" s="518"/>
      <c r="B312" s="506" t="s">
        <v>490</v>
      </c>
      <c r="C312" s="517"/>
      <c r="D312" s="516"/>
      <c r="E312" s="515"/>
      <c r="F312" s="1781">
        <f>F224</f>
        <v>0</v>
      </c>
    </row>
    <row r="313" spans="1:6" s="513" customFormat="1" ht="12.75">
      <c r="A313" s="518"/>
      <c r="B313" s="506" t="s">
        <v>489</v>
      </c>
      <c r="C313" s="517"/>
      <c r="D313" s="516"/>
      <c r="E313" s="515"/>
      <c r="F313" s="1781">
        <f>F238</f>
        <v>0</v>
      </c>
    </row>
    <row r="314" spans="1:6" s="502" customFormat="1" ht="12.75">
      <c r="A314" s="507"/>
      <c r="B314" s="506" t="s">
        <v>488</v>
      </c>
      <c r="C314" s="505"/>
      <c r="D314" s="504"/>
      <c r="E314" s="503"/>
      <c r="F314" s="1777">
        <f>F257</f>
        <v>0</v>
      </c>
    </row>
    <row r="315" spans="1:6" s="524" customFormat="1" ht="12.75">
      <c r="A315" s="528"/>
      <c r="B315" s="527" t="s">
        <v>487</v>
      </c>
      <c r="C315" s="526"/>
      <c r="D315" s="526"/>
      <c r="E315" s="525"/>
      <c r="F315" s="1789">
        <f>F305</f>
        <v>0</v>
      </c>
    </row>
    <row r="316" spans="1:6" s="524" customFormat="1" ht="12.75">
      <c r="A316" s="528"/>
      <c r="B316" s="527"/>
      <c r="C316" s="526"/>
      <c r="D316" s="526"/>
      <c r="E316" s="525"/>
      <c r="F316" s="1779"/>
    </row>
    <row r="317" spans="1:6" s="483" customFormat="1" ht="12.75">
      <c r="A317" s="488"/>
      <c r="B317" s="487" t="s">
        <v>32</v>
      </c>
      <c r="C317" s="486"/>
      <c r="D317" s="485"/>
      <c r="E317" s="484"/>
      <c r="F317" s="1785">
        <f>SUM(F310:F315)</f>
        <v>0</v>
      </c>
    </row>
    <row r="318" spans="1:6" s="524" customFormat="1" ht="12.75">
      <c r="A318" s="528"/>
      <c r="B318" s="527"/>
      <c r="C318" s="526"/>
      <c r="D318" s="526"/>
      <c r="E318" s="525"/>
      <c r="F318" s="1751"/>
    </row>
    <row r="319" spans="1:6" s="524" customFormat="1" ht="12.75">
      <c r="A319" s="528"/>
      <c r="B319" s="527"/>
      <c r="C319" s="526"/>
      <c r="D319" s="526"/>
      <c r="E319" s="525"/>
      <c r="F319" s="1751"/>
    </row>
    <row r="320" spans="1:6" ht="12.75">
      <c r="A320" s="523"/>
      <c r="B320" s="522"/>
      <c r="C320" s="521"/>
      <c r="D320" s="521"/>
      <c r="E320" s="520"/>
      <c r="F320" s="1776"/>
    </row>
    <row r="321" spans="1:6" s="489" customFormat="1" ht="12.75">
      <c r="A321" s="501" t="s">
        <v>486</v>
      </c>
      <c r="B321" s="500" t="s">
        <v>485</v>
      </c>
      <c r="C321" s="499"/>
      <c r="D321" s="498"/>
      <c r="E321" s="497"/>
      <c r="F321" s="497"/>
    </row>
    <row r="322" spans="1:6" s="513" customFormat="1" ht="12.75">
      <c r="A322" s="518"/>
      <c r="B322" s="519"/>
      <c r="C322" s="517"/>
      <c r="D322" s="516"/>
      <c r="E322" s="515"/>
      <c r="F322" s="515"/>
    </row>
    <row r="323" spans="1:6" s="513" customFormat="1" ht="12.75">
      <c r="A323" s="518"/>
      <c r="B323" s="506" t="s">
        <v>484</v>
      </c>
      <c r="C323" s="517"/>
      <c r="D323" s="516"/>
      <c r="E323" s="515"/>
      <c r="F323" s="1790">
        <f>F155</f>
        <v>0</v>
      </c>
    </row>
    <row r="324" spans="1:6" s="513" customFormat="1" ht="12.75">
      <c r="A324" s="518"/>
      <c r="B324" s="506" t="s">
        <v>483</v>
      </c>
      <c r="C324" s="517"/>
      <c r="D324" s="516"/>
      <c r="E324" s="515"/>
      <c r="F324" s="1790">
        <f>F317</f>
        <v>0</v>
      </c>
    </row>
    <row r="325" spans="1:6" s="513" customFormat="1" ht="12.75">
      <c r="A325" s="518"/>
      <c r="B325" s="506"/>
      <c r="C325" s="517"/>
      <c r="D325" s="516"/>
      <c r="E325" s="515"/>
      <c r="F325" s="515"/>
    </row>
    <row r="326" spans="1:6" s="483" customFormat="1" ht="12.75">
      <c r="A326" s="488"/>
      <c r="B326" s="487" t="s">
        <v>32</v>
      </c>
      <c r="C326" s="486"/>
      <c r="D326" s="485"/>
      <c r="E326" s="484"/>
      <c r="F326" s="1785">
        <f>F323+F324</f>
        <v>0</v>
      </c>
    </row>
    <row r="327" spans="1:6" s="508" customFormat="1" ht="12.75">
      <c r="A327" s="512"/>
      <c r="B327" s="495"/>
      <c r="C327" s="511"/>
      <c r="D327" s="510"/>
      <c r="E327" s="509"/>
      <c r="F327" s="1759"/>
    </row>
    <row r="328" spans="1:6" s="508" customFormat="1" ht="12.75">
      <c r="A328" s="512"/>
      <c r="B328" s="495"/>
      <c r="C328" s="511"/>
      <c r="D328" s="510"/>
      <c r="E328" s="509"/>
      <c r="F328" s="1759"/>
    </row>
    <row r="329" spans="1:6" s="502" customFormat="1" ht="12.75">
      <c r="A329" s="507"/>
      <c r="B329" s="506"/>
      <c r="C329" s="505"/>
      <c r="D329" s="504"/>
      <c r="E329" s="503"/>
      <c r="F329" s="1762"/>
    </row>
    <row r="330" spans="1:6" s="489" customFormat="1" ht="12.75">
      <c r="A330" s="501" t="s">
        <v>6</v>
      </c>
      <c r="B330" s="500" t="s">
        <v>482</v>
      </c>
      <c r="C330" s="499"/>
      <c r="D330" s="498"/>
      <c r="E330" s="497"/>
      <c r="F330" s="497"/>
    </row>
    <row r="331" spans="1:8" s="489" customFormat="1" ht="12.75">
      <c r="A331" s="496"/>
      <c r="B331" s="495"/>
      <c r="C331" s="494"/>
      <c r="D331" s="493"/>
      <c r="E331" s="492"/>
      <c r="F331" s="492"/>
      <c r="G331" s="490"/>
      <c r="H331" s="490"/>
    </row>
    <row r="332" spans="1:8" s="489" customFormat="1" ht="12.75">
      <c r="A332" s="496"/>
      <c r="B332" s="495" t="s">
        <v>481</v>
      </c>
      <c r="C332" s="494"/>
      <c r="D332" s="493"/>
      <c r="E332" s="492"/>
      <c r="F332" s="492">
        <f>'3. Građ.radovi dionica 1_1.1.'!F547</f>
        <v>0</v>
      </c>
      <c r="G332" s="490"/>
      <c r="H332" s="490"/>
    </row>
    <row r="333" spans="1:8" s="489" customFormat="1" ht="12.75">
      <c r="A333" s="496"/>
      <c r="B333" s="495" t="s">
        <v>480</v>
      </c>
      <c r="C333" s="494"/>
      <c r="D333" s="493"/>
      <c r="E333" s="492"/>
      <c r="F333" s="492">
        <f>'3. Građ.radovi dionica 1_1.2.'!F224</f>
        <v>0</v>
      </c>
      <c r="G333" s="490"/>
      <c r="H333" s="490"/>
    </row>
    <row r="334" spans="1:8" s="489" customFormat="1" ht="12.75">
      <c r="A334" s="496"/>
      <c r="B334" s="495" t="s">
        <v>479</v>
      </c>
      <c r="C334" s="494"/>
      <c r="D334" s="493"/>
      <c r="E334" s="492"/>
      <c r="F334" s="492">
        <f>F326</f>
        <v>0</v>
      </c>
      <c r="G334" s="490"/>
      <c r="H334" s="490"/>
    </row>
    <row r="335" spans="1:6" s="483" customFormat="1" ht="12.75">
      <c r="A335" s="488"/>
      <c r="B335" s="487" t="s">
        <v>32</v>
      </c>
      <c r="C335" s="486"/>
      <c r="D335" s="485"/>
      <c r="E335" s="484"/>
      <c r="F335" s="1785">
        <f>F332+F333+F334</f>
        <v>0</v>
      </c>
    </row>
  </sheetData>
  <sheetProtection/>
  <mergeCells count="1">
    <mergeCell ref="A1:B1"/>
  </mergeCells>
  <printOptions/>
  <pageMargins left="0.7480314960629921" right="0.1968503937007874" top="0.31496062992125984" bottom="0.984251968503937" header="0.5118110236220472" footer="0.5118110236220472"/>
  <pageSetup firstPageNumber="31" useFirstPageNumber="1" horizontalDpi="600" verticalDpi="600" orientation="portrait" paperSize="9" r:id="rId2"/>
  <headerFooter alignWithMargins="0">
    <oddFooter>&amp;L&amp;8REKONSTRUKCIJA - Vodoopskrbni sustav Grada Paga -
- Vodoopskrbni cjevovod VS "Pag" - VS "Babelina Draga"&amp;C&amp;8Revizija:
0&amp;R&amp;8 List: &amp;P</oddFooter>
  </headerFooter>
  <drawing r:id="rId1"/>
</worksheet>
</file>

<file path=xl/worksheets/sheet6.xml><?xml version="1.0" encoding="utf-8"?>
<worksheet xmlns="http://schemas.openxmlformats.org/spreadsheetml/2006/main" xmlns:r="http://schemas.openxmlformats.org/officeDocument/2006/relationships">
  <sheetPr>
    <tabColor theme="4"/>
  </sheetPr>
  <dimension ref="A1:F880"/>
  <sheetViews>
    <sheetView zoomScalePageLayoutView="0" workbookViewId="0" topLeftCell="A854">
      <selection activeCell="I309" sqref="I309"/>
    </sheetView>
  </sheetViews>
  <sheetFormatPr defaultColWidth="9.140625" defaultRowHeight="12.75"/>
  <cols>
    <col min="1" max="1" width="6.7109375" style="802" customWidth="1"/>
    <col min="2" max="2" width="44.7109375" style="803" customWidth="1"/>
    <col min="3" max="3" width="7.8515625" style="716" customWidth="1"/>
    <col min="4" max="4" width="9.28125" style="717" customWidth="1"/>
    <col min="5" max="5" width="11.7109375" style="718" customWidth="1"/>
    <col min="6" max="6" width="14.7109375" style="1798" customWidth="1"/>
  </cols>
  <sheetData>
    <row r="1" spans="1:6" ht="33.75">
      <c r="A1" s="2192"/>
      <c r="B1" s="2193"/>
      <c r="C1" s="688"/>
      <c r="D1" s="689"/>
      <c r="E1" s="690" t="s">
        <v>580</v>
      </c>
      <c r="F1" s="1793" t="s">
        <v>1556</v>
      </c>
    </row>
    <row r="2" spans="1:6" ht="12.75">
      <c r="A2" s="686"/>
      <c r="B2" s="691"/>
      <c r="C2" s="688"/>
      <c r="D2" s="692"/>
      <c r="E2" s="693"/>
      <c r="F2" s="1794"/>
    </row>
    <row r="3" spans="1:6" ht="25.5">
      <c r="A3" s="694" t="s">
        <v>0</v>
      </c>
      <c r="B3" s="695" t="s">
        <v>1</v>
      </c>
      <c r="C3" s="1" t="s">
        <v>358</v>
      </c>
      <c r="D3" s="696" t="s">
        <v>3</v>
      </c>
      <c r="E3" s="13" t="s">
        <v>4</v>
      </c>
      <c r="F3" s="1795" t="s">
        <v>5</v>
      </c>
    </row>
    <row r="4" spans="1:6" ht="12.75">
      <c r="A4" s="53"/>
      <c r="B4" s="697"/>
      <c r="C4" s="9"/>
      <c r="D4" s="6"/>
      <c r="E4" s="698"/>
      <c r="F4" s="1796"/>
    </row>
    <row r="5" spans="1:6" ht="12.75">
      <c r="A5" s="53" t="s">
        <v>7</v>
      </c>
      <c r="B5" s="697" t="s">
        <v>581</v>
      </c>
      <c r="C5" s="9"/>
      <c r="D5" s="6"/>
      <c r="E5" s="698"/>
      <c r="F5" s="1796"/>
    </row>
    <row r="6" spans="1:6" ht="12.75">
      <c r="A6" s="53"/>
      <c r="B6" s="697"/>
      <c r="C6" s="9"/>
      <c r="D6" s="6"/>
      <c r="E6" s="698"/>
      <c r="F6" s="1796"/>
    </row>
    <row r="7" spans="1:6" ht="12.75">
      <c r="A7" s="53"/>
      <c r="B7" s="697"/>
      <c r="C7" s="9"/>
      <c r="D7" s="6"/>
      <c r="E7" s="698"/>
      <c r="F7" s="1796"/>
    </row>
    <row r="8" spans="1:6" ht="25.5">
      <c r="A8" s="53" t="s">
        <v>91</v>
      </c>
      <c r="B8" s="697" t="s">
        <v>582</v>
      </c>
      <c r="C8" s="9"/>
      <c r="D8" s="6"/>
      <c r="E8" s="698"/>
      <c r="F8" s="1796"/>
    </row>
    <row r="9" spans="1:6" ht="12.75">
      <c r="A9" s="53"/>
      <c r="B9" s="697"/>
      <c r="C9" s="9"/>
      <c r="D9" s="6"/>
      <c r="E9" s="698"/>
      <c r="F9" s="1796"/>
    </row>
    <row r="10" spans="1:6" ht="63.75">
      <c r="A10" s="2" t="s">
        <v>6</v>
      </c>
      <c r="B10" s="699" t="s">
        <v>583</v>
      </c>
      <c r="C10" s="9"/>
      <c r="D10" s="6"/>
      <c r="E10" s="698"/>
      <c r="F10" s="1796"/>
    </row>
    <row r="11" spans="1:6" ht="25.5">
      <c r="A11" s="2"/>
      <c r="B11" s="699" t="s">
        <v>584</v>
      </c>
      <c r="C11" s="9"/>
      <c r="D11" s="6"/>
      <c r="E11" s="698"/>
      <c r="F11" s="1796"/>
    </row>
    <row r="12" spans="1:6" ht="12.75">
      <c r="A12" s="2"/>
      <c r="B12" s="699" t="s">
        <v>9</v>
      </c>
      <c r="C12" s="9" t="s">
        <v>13</v>
      </c>
      <c r="D12" s="6">
        <v>1</v>
      </c>
      <c r="E12" s="698"/>
      <c r="F12" s="1796">
        <f>D12*E12</f>
        <v>0</v>
      </c>
    </row>
    <row r="13" spans="1:6" ht="12.75">
      <c r="A13" s="2"/>
      <c r="B13" s="699"/>
      <c r="C13" s="9"/>
      <c r="D13" s="6"/>
      <c r="E13" s="698"/>
      <c r="F13" s="1796"/>
    </row>
    <row r="14" spans="1:6" ht="12.75">
      <c r="A14" s="2"/>
      <c r="B14" s="699"/>
      <c r="C14" s="9"/>
      <c r="D14" s="6"/>
      <c r="E14" s="698"/>
      <c r="F14" s="1796"/>
    </row>
    <row r="15" spans="1:6" ht="38.25">
      <c r="A15" s="2" t="s">
        <v>7</v>
      </c>
      <c r="B15" s="699" t="s">
        <v>585</v>
      </c>
      <c r="C15" s="9"/>
      <c r="D15" s="6"/>
      <c r="E15" s="698"/>
      <c r="F15" s="1796"/>
    </row>
    <row r="16" spans="1:6" ht="25.5">
      <c r="A16" s="2"/>
      <c r="B16" s="699" t="s">
        <v>586</v>
      </c>
      <c r="C16" s="9"/>
      <c r="D16" s="6"/>
      <c r="E16" s="698"/>
      <c r="F16" s="1796"/>
    </row>
    <row r="17" spans="1:6" ht="12.75">
      <c r="A17" s="2"/>
      <c r="B17" s="699" t="s">
        <v>9</v>
      </c>
      <c r="C17" s="9" t="s">
        <v>13</v>
      </c>
      <c r="D17" s="6">
        <v>1</v>
      </c>
      <c r="E17" s="698"/>
      <c r="F17" s="1796">
        <f>D17*E17</f>
        <v>0</v>
      </c>
    </row>
    <row r="18" spans="1:6" ht="12.75">
      <c r="A18" s="2"/>
      <c r="B18" s="699"/>
      <c r="C18" s="9"/>
      <c r="D18" s="6"/>
      <c r="E18" s="698"/>
      <c r="F18" s="1796"/>
    </row>
    <row r="19" spans="1:6" ht="12.75">
      <c r="A19" s="2"/>
      <c r="B19" s="699"/>
      <c r="C19" s="9"/>
      <c r="D19" s="6"/>
      <c r="E19" s="698"/>
      <c r="F19" s="1796"/>
    </row>
    <row r="20" spans="1:6" ht="63.75">
      <c r="A20" s="2" t="s">
        <v>8</v>
      </c>
      <c r="B20" s="699" t="s">
        <v>587</v>
      </c>
      <c r="C20" s="9"/>
      <c r="D20" s="6"/>
      <c r="E20" s="698"/>
      <c r="F20" s="1796"/>
    </row>
    <row r="21" spans="1:6" ht="38.25">
      <c r="A21" s="2"/>
      <c r="B21" s="699" t="s">
        <v>588</v>
      </c>
      <c r="C21" s="9"/>
      <c r="D21" s="6"/>
      <c r="E21" s="698"/>
      <c r="F21" s="1796"/>
    </row>
    <row r="22" spans="1:6" ht="12.75">
      <c r="A22" s="2"/>
      <c r="B22" s="699" t="s">
        <v>9</v>
      </c>
      <c r="C22" s="9" t="s">
        <v>13</v>
      </c>
      <c r="D22" s="6">
        <v>1</v>
      </c>
      <c r="E22" s="698"/>
      <c r="F22" s="1796">
        <f>D22*E22</f>
        <v>0</v>
      </c>
    </row>
    <row r="23" spans="1:6" ht="12.75">
      <c r="A23" s="2"/>
      <c r="B23" s="699"/>
      <c r="C23" s="9"/>
      <c r="D23" s="6"/>
      <c r="E23" s="698"/>
      <c r="F23" s="1796"/>
    </row>
    <row r="24" spans="1:6" ht="12.75">
      <c r="A24" s="2"/>
      <c r="B24" s="699"/>
      <c r="C24" s="9"/>
      <c r="D24" s="6"/>
      <c r="E24" s="698"/>
      <c r="F24" s="1796"/>
    </row>
    <row r="25" spans="1:6" ht="38.25">
      <c r="A25" s="2" t="s">
        <v>10</v>
      </c>
      <c r="B25" s="699" t="s">
        <v>589</v>
      </c>
      <c r="C25" s="9"/>
      <c r="D25" s="6"/>
      <c r="E25" s="698"/>
      <c r="F25" s="1796"/>
    </row>
    <row r="26" spans="1:6" ht="25.5">
      <c r="A26" s="2"/>
      <c r="B26" s="699" t="s">
        <v>590</v>
      </c>
      <c r="C26" s="9"/>
      <c r="D26" s="6"/>
      <c r="E26" s="698"/>
      <c r="F26" s="1796"/>
    </row>
    <row r="27" spans="1:6" ht="25.5">
      <c r="A27" s="2"/>
      <c r="B27" s="699" t="s">
        <v>591</v>
      </c>
      <c r="C27" s="9" t="s">
        <v>13</v>
      </c>
      <c r="D27" s="6">
        <v>1</v>
      </c>
      <c r="E27" s="698"/>
      <c r="F27" s="1796">
        <f>D27*E27</f>
        <v>0</v>
      </c>
    </row>
    <row r="28" spans="1:6" ht="12.75">
      <c r="A28" s="2"/>
      <c r="B28" s="699"/>
      <c r="C28" s="9"/>
      <c r="D28" s="6"/>
      <c r="E28" s="698"/>
      <c r="F28" s="1796"/>
    </row>
    <row r="29" spans="1:6" ht="38.25">
      <c r="A29" s="2" t="s">
        <v>29</v>
      </c>
      <c r="B29" s="691" t="s">
        <v>592</v>
      </c>
      <c r="C29" s="700"/>
      <c r="D29" s="701"/>
      <c r="E29" s="702"/>
      <c r="F29" s="1797"/>
    </row>
    <row r="30" spans="1:6" ht="12.75">
      <c r="A30" s="2"/>
      <c r="B30" s="691" t="s">
        <v>593</v>
      </c>
      <c r="C30" s="9" t="s">
        <v>13</v>
      </c>
      <c r="D30" s="6">
        <v>1</v>
      </c>
      <c r="E30" s="703"/>
      <c r="F30" s="1798">
        <f>D30*E30</f>
        <v>0</v>
      </c>
    </row>
    <row r="31" spans="1:5" ht="12.75">
      <c r="A31" s="2"/>
      <c r="B31" s="691"/>
      <c r="C31" s="9"/>
      <c r="D31" s="6"/>
      <c r="E31" s="703"/>
    </row>
    <row r="32" spans="1:5" ht="12.75">
      <c r="A32" s="2"/>
      <c r="B32" s="691"/>
      <c r="C32" s="9"/>
      <c r="D32" s="6"/>
      <c r="E32" s="703"/>
    </row>
    <row r="33" spans="1:5" ht="25.5">
      <c r="A33" s="2" t="s">
        <v>115</v>
      </c>
      <c r="B33" s="691" t="s">
        <v>594</v>
      </c>
      <c r="C33" s="9"/>
      <c r="D33" s="6"/>
      <c r="E33" s="703"/>
    </row>
    <row r="34" spans="1:5" ht="38.25">
      <c r="A34" s="2"/>
      <c r="B34" s="691" t="s">
        <v>595</v>
      </c>
      <c r="C34" s="9"/>
      <c r="D34" s="6"/>
      <c r="E34" s="703"/>
    </row>
    <row r="35" spans="1:6" ht="12.75">
      <c r="A35" s="2"/>
      <c r="B35" s="704" t="s">
        <v>593</v>
      </c>
      <c r="C35" s="9" t="s">
        <v>596</v>
      </c>
      <c r="D35" s="6">
        <v>1</v>
      </c>
      <c r="E35" s="703"/>
      <c r="F35" s="1798">
        <f>D35*E35</f>
        <v>0</v>
      </c>
    </row>
    <row r="36" spans="1:5" ht="12.75">
      <c r="A36" s="2"/>
      <c r="B36" s="691"/>
      <c r="C36" s="9"/>
      <c r="D36" s="6"/>
      <c r="E36" s="703"/>
    </row>
    <row r="37" spans="1:5" ht="12.75">
      <c r="A37" s="2"/>
      <c r="B37" s="691"/>
      <c r="C37" s="9"/>
      <c r="D37" s="6"/>
      <c r="E37" s="703"/>
    </row>
    <row r="38" spans="1:5" ht="25.5">
      <c r="A38" s="2" t="s">
        <v>105</v>
      </c>
      <c r="B38" s="691" t="s">
        <v>597</v>
      </c>
      <c r="C38" s="9"/>
      <c r="D38" s="6"/>
      <c r="E38" s="703"/>
    </row>
    <row r="39" spans="1:6" ht="38.25">
      <c r="A39" s="2"/>
      <c r="B39" s="699" t="s">
        <v>598</v>
      </c>
      <c r="C39" s="51"/>
      <c r="D39" s="52"/>
      <c r="E39" s="702"/>
      <c r="F39" s="1797"/>
    </row>
    <row r="40" spans="1:6" ht="12.75">
      <c r="A40" s="705"/>
      <c r="B40" s="706" t="s">
        <v>599</v>
      </c>
      <c r="C40" s="707" t="s">
        <v>13</v>
      </c>
      <c r="D40" s="708">
        <v>1</v>
      </c>
      <c r="E40" s="709"/>
      <c r="F40" s="1799">
        <f>D40*E40</f>
        <v>0</v>
      </c>
    </row>
    <row r="41" spans="1:5" ht="12.75">
      <c r="A41" s="2"/>
      <c r="B41" s="691"/>
      <c r="C41" s="9"/>
      <c r="D41" s="6"/>
      <c r="E41" s="703"/>
    </row>
    <row r="42" spans="1:5" ht="12.75">
      <c r="A42" s="2"/>
      <c r="B42" s="691"/>
      <c r="C42" s="9"/>
      <c r="D42" s="6"/>
      <c r="E42" s="703"/>
    </row>
    <row r="43" spans="1:6" ht="38.25">
      <c r="A43" s="2" t="s">
        <v>286</v>
      </c>
      <c r="B43" s="691" t="s">
        <v>600</v>
      </c>
      <c r="C43" s="51"/>
      <c r="D43" s="52"/>
      <c r="E43" s="702"/>
      <c r="F43" s="1797"/>
    </row>
    <row r="44" spans="1:5" ht="12.75">
      <c r="A44" s="2"/>
      <c r="B44" s="691" t="s">
        <v>601</v>
      </c>
      <c r="C44" s="9"/>
      <c r="D44" s="6"/>
      <c r="E44" s="703"/>
    </row>
    <row r="45" spans="1:5" ht="12.75">
      <c r="A45" s="2"/>
      <c r="B45" s="691" t="s">
        <v>602</v>
      </c>
      <c r="C45" s="9"/>
      <c r="D45" s="6"/>
      <c r="E45" s="703"/>
    </row>
    <row r="46" spans="1:5" ht="12.75">
      <c r="A46" s="2"/>
      <c r="B46" s="691" t="s">
        <v>603</v>
      </c>
      <c r="C46" s="9"/>
      <c r="D46" s="6"/>
      <c r="E46" s="703"/>
    </row>
    <row r="47" spans="1:5" ht="38.25">
      <c r="A47" s="2"/>
      <c r="B47" s="691" t="s">
        <v>604</v>
      </c>
      <c r="C47" s="9"/>
      <c r="D47" s="6"/>
      <c r="E47" s="703"/>
    </row>
    <row r="48" spans="1:5" ht="25.5">
      <c r="A48" s="2"/>
      <c r="B48" s="691" t="s">
        <v>605</v>
      </c>
      <c r="C48" s="9"/>
      <c r="D48" s="6"/>
      <c r="E48" s="703"/>
    </row>
    <row r="49" spans="1:5" ht="12.75">
      <c r="A49" s="2"/>
      <c r="B49" s="691" t="s">
        <v>606</v>
      </c>
      <c r="C49" s="9"/>
      <c r="D49" s="6"/>
      <c r="E49" s="703"/>
    </row>
    <row r="50" spans="1:5" ht="38.25">
      <c r="A50" s="2"/>
      <c r="B50" s="691" t="s">
        <v>607</v>
      </c>
      <c r="C50" s="9"/>
      <c r="D50" s="6"/>
      <c r="E50" s="703"/>
    </row>
    <row r="51" spans="1:6" ht="12.75">
      <c r="A51" s="2"/>
      <c r="B51" s="706" t="s">
        <v>608</v>
      </c>
      <c r="C51" s="707" t="s">
        <v>13</v>
      </c>
      <c r="D51" s="708">
        <v>1</v>
      </c>
      <c r="E51" s="703"/>
      <c r="F51" s="1798">
        <f>D51*E51</f>
        <v>0</v>
      </c>
    </row>
    <row r="52" spans="1:5" ht="12.75">
      <c r="A52" s="2"/>
      <c r="B52" s="706"/>
      <c r="C52" s="707"/>
      <c r="D52" s="708"/>
      <c r="E52" s="703"/>
    </row>
    <row r="53" spans="1:5" ht="12.75">
      <c r="A53" s="2"/>
      <c r="B53" s="706"/>
      <c r="C53" s="707"/>
      <c r="D53" s="708"/>
      <c r="E53" s="703"/>
    </row>
    <row r="54" spans="1:5" ht="63.75">
      <c r="A54" s="2" t="s">
        <v>282</v>
      </c>
      <c r="B54" s="706" t="s">
        <v>609</v>
      </c>
      <c r="C54" s="707"/>
      <c r="D54" s="708"/>
      <c r="E54" s="703"/>
    </row>
    <row r="55" spans="1:5" ht="51">
      <c r="A55" s="2"/>
      <c r="B55" s="706" t="s">
        <v>610</v>
      </c>
      <c r="C55" s="707"/>
      <c r="D55" s="708"/>
      <c r="E55" s="703"/>
    </row>
    <row r="56" spans="1:6" ht="25.5">
      <c r="A56" s="2"/>
      <c r="B56" s="706" t="s">
        <v>611</v>
      </c>
      <c r="C56" s="707" t="s">
        <v>13</v>
      </c>
      <c r="D56" s="708">
        <v>1</v>
      </c>
      <c r="E56" s="703"/>
      <c r="F56" s="1798">
        <f>D56*E56</f>
        <v>0</v>
      </c>
    </row>
    <row r="57" spans="1:5" ht="12.75">
      <c r="A57" s="2"/>
      <c r="B57" s="706"/>
      <c r="C57" s="707"/>
      <c r="D57" s="708"/>
      <c r="E57" s="703"/>
    </row>
    <row r="58" spans="1:5" ht="63.75">
      <c r="A58" s="2" t="s">
        <v>279</v>
      </c>
      <c r="B58" s="710" t="s">
        <v>612</v>
      </c>
      <c r="C58" s="707"/>
      <c r="D58" s="708"/>
      <c r="E58" s="703"/>
    </row>
    <row r="59" spans="1:5" ht="25.5">
      <c r="A59" s="2"/>
      <c r="B59" s="706" t="s">
        <v>613</v>
      </c>
      <c r="C59" s="707"/>
      <c r="D59" s="708"/>
      <c r="E59" s="703"/>
    </row>
    <row r="60" spans="1:6" ht="12.75">
      <c r="A60" s="2"/>
      <c r="B60" s="706" t="s">
        <v>614</v>
      </c>
      <c r="C60" s="707" t="s">
        <v>13</v>
      </c>
      <c r="D60" s="708">
        <v>1</v>
      </c>
      <c r="E60" s="703"/>
      <c r="F60" s="1798">
        <f>D60*E60</f>
        <v>0</v>
      </c>
    </row>
    <row r="61" spans="1:5" ht="12.75">
      <c r="A61" s="2"/>
      <c r="B61" s="706"/>
      <c r="C61" s="707"/>
      <c r="D61" s="708"/>
      <c r="E61" s="703"/>
    </row>
    <row r="62" spans="1:5" ht="51">
      <c r="A62" s="2" t="s">
        <v>276</v>
      </c>
      <c r="B62" s="706" t="s">
        <v>615</v>
      </c>
      <c r="C62" s="707"/>
      <c r="D62" s="708"/>
      <c r="E62" s="703"/>
    </row>
    <row r="63" spans="1:6" ht="12.75">
      <c r="A63" s="2"/>
      <c r="B63" s="706" t="s">
        <v>616</v>
      </c>
      <c r="C63" s="707" t="s">
        <v>13</v>
      </c>
      <c r="D63" s="708">
        <v>1</v>
      </c>
      <c r="E63" s="703"/>
      <c r="F63" s="1798">
        <f>D63*E63</f>
        <v>0</v>
      </c>
    </row>
    <row r="64" spans="1:5" ht="12.75">
      <c r="A64" s="2"/>
      <c r="B64" s="691"/>
      <c r="C64" s="9"/>
      <c r="D64" s="6"/>
      <c r="E64" s="703"/>
    </row>
    <row r="65" spans="1:6" ht="25.5">
      <c r="A65" s="2"/>
      <c r="B65" s="711" t="s">
        <v>617</v>
      </c>
      <c r="C65" s="712"/>
      <c r="D65" s="713"/>
      <c r="E65" s="714"/>
      <c r="F65" s="1800">
        <f>F63+F60+F56+F51+F40+F35+F30+F27+F22+F17+F12</f>
        <v>0</v>
      </c>
    </row>
    <row r="66" spans="1:5" ht="12.75">
      <c r="A66" s="2"/>
      <c r="B66" s="691"/>
      <c r="C66" s="9"/>
      <c r="D66" s="6"/>
      <c r="E66" s="703"/>
    </row>
    <row r="67" spans="1:5" ht="12.75">
      <c r="A67" s="2"/>
      <c r="B67" s="691"/>
      <c r="C67" s="9"/>
      <c r="D67" s="6"/>
      <c r="E67" s="703"/>
    </row>
    <row r="68" spans="1:5" ht="12.75">
      <c r="A68" s="2"/>
      <c r="B68" s="691"/>
      <c r="C68" s="9"/>
      <c r="D68" s="6"/>
      <c r="E68" s="703"/>
    </row>
    <row r="69" spans="1:5" ht="12.75">
      <c r="A69" s="53" t="s">
        <v>89</v>
      </c>
      <c r="B69" s="715" t="s">
        <v>618</v>
      </c>
      <c r="C69" s="9"/>
      <c r="D69" s="6"/>
      <c r="E69" s="703"/>
    </row>
    <row r="70" spans="1:5" ht="12.75">
      <c r="A70" s="2"/>
      <c r="B70" s="691"/>
      <c r="C70" s="9"/>
      <c r="D70" s="6"/>
      <c r="E70" s="703"/>
    </row>
    <row r="71" spans="1:2" ht="102">
      <c r="A71" s="2" t="s">
        <v>6</v>
      </c>
      <c r="B71" s="699" t="s">
        <v>619</v>
      </c>
    </row>
    <row r="72" spans="1:2" ht="76.5">
      <c r="A72" s="2"/>
      <c r="B72" s="699" t="s">
        <v>620</v>
      </c>
    </row>
    <row r="73" spans="1:6" ht="14.25">
      <c r="A73" s="720"/>
      <c r="B73" s="699" t="s">
        <v>347</v>
      </c>
      <c r="C73" s="51" t="s">
        <v>313</v>
      </c>
      <c r="D73" s="721">
        <v>425</v>
      </c>
      <c r="F73" s="1798">
        <f>D73*E73</f>
        <v>0</v>
      </c>
    </row>
    <row r="74" spans="1:5" ht="12.75">
      <c r="A74" s="2"/>
      <c r="B74" s="691"/>
      <c r="C74" s="9"/>
      <c r="D74" s="6"/>
      <c r="E74" s="703"/>
    </row>
    <row r="75" spans="1:5" ht="51">
      <c r="A75" s="2" t="s">
        <v>7</v>
      </c>
      <c r="B75" s="691" t="s">
        <v>621</v>
      </c>
      <c r="C75" s="9"/>
      <c r="D75" s="6"/>
      <c r="E75" s="703"/>
    </row>
    <row r="76" spans="1:6" ht="14.25">
      <c r="A76" s="2"/>
      <c r="B76" s="699" t="s">
        <v>347</v>
      </c>
      <c r="C76" s="51" t="s">
        <v>313</v>
      </c>
      <c r="D76" s="6">
        <v>0.3</v>
      </c>
      <c r="E76" s="703"/>
      <c r="F76" s="1798">
        <f>D76*E76</f>
        <v>0</v>
      </c>
    </row>
    <row r="77" spans="1:5" ht="12.75">
      <c r="A77" s="2"/>
      <c r="B77" s="691"/>
      <c r="C77" s="9"/>
      <c r="D77" s="6"/>
      <c r="E77" s="703"/>
    </row>
    <row r="78" spans="1:5" ht="38.25">
      <c r="A78" s="2" t="s">
        <v>622</v>
      </c>
      <c r="B78" s="691" t="s">
        <v>623</v>
      </c>
      <c r="C78" s="9"/>
      <c r="D78" s="6"/>
      <c r="E78" s="703"/>
    </row>
    <row r="79" spans="1:6" ht="14.25">
      <c r="A79" s="2"/>
      <c r="B79" s="699" t="s">
        <v>347</v>
      </c>
      <c r="C79" s="51" t="s">
        <v>313</v>
      </c>
      <c r="D79" s="6">
        <v>0.3</v>
      </c>
      <c r="E79" s="703"/>
      <c r="F79" s="1798">
        <f>D79*E79</f>
        <v>0</v>
      </c>
    </row>
    <row r="80" spans="1:5" ht="12.75">
      <c r="A80" s="2"/>
      <c r="B80" s="699"/>
      <c r="C80" s="51"/>
      <c r="D80" s="6"/>
      <c r="E80" s="703"/>
    </row>
    <row r="81" spans="1:5" ht="12.75">
      <c r="A81" s="2"/>
      <c r="B81" s="699"/>
      <c r="C81" s="51"/>
      <c r="D81" s="6"/>
      <c r="E81" s="703"/>
    </row>
    <row r="82" spans="1:5" ht="38.25">
      <c r="A82" s="2" t="s">
        <v>10</v>
      </c>
      <c r="B82" s="691" t="s">
        <v>624</v>
      </c>
      <c r="C82" s="9"/>
      <c r="D82" s="6"/>
      <c r="E82" s="703"/>
    </row>
    <row r="83" spans="1:5" ht="12.75">
      <c r="A83" s="2"/>
      <c r="B83" s="691"/>
      <c r="C83" s="9"/>
      <c r="D83" s="6"/>
      <c r="E83" s="703"/>
    </row>
    <row r="84" spans="1:6" ht="14.25">
      <c r="A84" s="2"/>
      <c r="B84" s="699" t="s">
        <v>625</v>
      </c>
      <c r="C84" s="51" t="s">
        <v>313</v>
      </c>
      <c r="D84" s="6">
        <v>168</v>
      </c>
      <c r="E84" s="703"/>
      <c r="F84" s="1798">
        <f>D84*E84</f>
        <v>0</v>
      </c>
    </row>
    <row r="85" spans="1:5" ht="12.75">
      <c r="A85" s="2"/>
      <c r="B85" s="691"/>
      <c r="C85" s="9"/>
      <c r="D85" s="6"/>
      <c r="E85" s="703"/>
    </row>
    <row r="86" spans="1:5" ht="38.25">
      <c r="A86" s="2" t="s">
        <v>29</v>
      </c>
      <c r="B86" s="691" t="s">
        <v>626</v>
      </c>
      <c r="C86" s="9"/>
      <c r="D86" s="6"/>
      <c r="E86" s="703"/>
    </row>
    <row r="87" spans="1:6" ht="14.25">
      <c r="A87" s="2"/>
      <c r="B87" s="699" t="s">
        <v>627</v>
      </c>
      <c r="C87" s="51" t="s">
        <v>313</v>
      </c>
      <c r="D87" s="722">
        <v>47</v>
      </c>
      <c r="E87" s="703"/>
      <c r="F87" s="1798">
        <f>D87*E87</f>
        <v>0</v>
      </c>
    </row>
    <row r="88" spans="1:5" ht="12.75">
      <c r="A88" s="2"/>
      <c r="B88" s="691"/>
      <c r="C88" s="9"/>
      <c r="D88" s="6"/>
      <c r="E88" s="703"/>
    </row>
    <row r="89" spans="1:5" ht="12.75">
      <c r="A89" s="2"/>
      <c r="B89" s="691"/>
      <c r="C89" s="9"/>
      <c r="D89" s="6"/>
      <c r="E89" s="703"/>
    </row>
    <row r="90" spans="1:5" ht="38.25">
      <c r="A90" s="2" t="s">
        <v>115</v>
      </c>
      <c r="B90" s="691" t="s">
        <v>628</v>
      </c>
      <c r="C90" s="9"/>
      <c r="D90" s="6"/>
      <c r="E90" s="703"/>
    </row>
    <row r="91" spans="1:6" ht="14.25">
      <c r="A91" s="2"/>
      <c r="B91" s="699" t="s">
        <v>627</v>
      </c>
      <c r="C91" s="51" t="s">
        <v>313</v>
      </c>
      <c r="D91" s="722">
        <v>0.2</v>
      </c>
      <c r="E91" s="703"/>
      <c r="F91" s="1798">
        <f>D91*E91</f>
        <v>0</v>
      </c>
    </row>
    <row r="92" spans="1:5" ht="12.75">
      <c r="A92" s="2"/>
      <c r="B92" s="691"/>
      <c r="C92" s="9"/>
      <c r="D92" s="6"/>
      <c r="E92" s="703"/>
    </row>
    <row r="93" spans="1:5" ht="12.75">
      <c r="A93" s="2"/>
      <c r="B93" s="691"/>
      <c r="C93" s="9"/>
      <c r="D93" s="6"/>
      <c r="E93" s="703"/>
    </row>
    <row r="94" spans="1:5" ht="102">
      <c r="A94" s="2" t="s">
        <v>105</v>
      </c>
      <c r="B94" s="691" t="s">
        <v>629</v>
      </c>
      <c r="C94" s="9"/>
      <c r="D94" s="6"/>
      <c r="E94" s="703"/>
    </row>
    <row r="95" spans="1:6" ht="14.25">
      <c r="A95" s="2"/>
      <c r="B95" s="699" t="s">
        <v>630</v>
      </c>
      <c r="C95" s="51" t="s">
        <v>294</v>
      </c>
      <c r="D95" s="722">
        <v>239</v>
      </c>
      <c r="E95" s="703"/>
      <c r="F95" s="1798">
        <f>D95*E95</f>
        <v>0</v>
      </c>
    </row>
    <row r="96" spans="1:5" ht="12.75">
      <c r="A96" s="2"/>
      <c r="B96" s="691"/>
      <c r="C96" s="9"/>
      <c r="D96" s="6"/>
      <c r="E96" s="703"/>
    </row>
    <row r="97" spans="1:5" ht="12.75">
      <c r="A97" s="2"/>
      <c r="B97" s="691"/>
      <c r="C97" s="9"/>
      <c r="D97" s="6"/>
      <c r="E97" s="703"/>
    </row>
    <row r="98" spans="1:2" ht="38.25">
      <c r="A98" s="723" t="s">
        <v>286</v>
      </c>
      <c r="B98" s="699" t="s">
        <v>631</v>
      </c>
    </row>
    <row r="99" spans="1:2" ht="38.25">
      <c r="A99" s="723"/>
      <c r="B99" s="699" t="s">
        <v>632</v>
      </c>
    </row>
    <row r="100" spans="1:2" ht="25.5">
      <c r="A100" s="723"/>
      <c r="B100" s="699" t="s">
        <v>633</v>
      </c>
    </row>
    <row r="101" spans="1:6" ht="14.25">
      <c r="A101" s="723"/>
      <c r="B101" s="724" t="s">
        <v>634</v>
      </c>
      <c r="C101" s="51" t="s">
        <v>294</v>
      </c>
      <c r="D101" s="722">
        <v>550</v>
      </c>
      <c r="F101" s="1798">
        <f>D101*E101</f>
        <v>0</v>
      </c>
    </row>
    <row r="102" spans="1:5" ht="12.75">
      <c r="A102" s="2"/>
      <c r="B102" s="691"/>
      <c r="C102" s="9"/>
      <c r="D102" s="722"/>
      <c r="E102" s="703"/>
    </row>
    <row r="103" spans="1:5" ht="12.75">
      <c r="A103" s="2"/>
      <c r="B103" s="691"/>
      <c r="C103" s="9"/>
      <c r="D103" s="6"/>
      <c r="E103" s="703"/>
    </row>
    <row r="104" spans="1:6" ht="76.5">
      <c r="A104" s="2" t="s">
        <v>282</v>
      </c>
      <c r="B104" s="699" t="s">
        <v>635</v>
      </c>
      <c r="C104" s="51"/>
      <c r="D104" s="725"/>
      <c r="E104" s="726"/>
      <c r="F104" s="1801"/>
    </row>
    <row r="105" spans="1:6" ht="76.5">
      <c r="A105" s="2"/>
      <c r="B105" s="727" t="s">
        <v>636</v>
      </c>
      <c r="C105" s="728"/>
      <c r="D105" s="729"/>
      <c r="E105" s="726"/>
      <c r="F105" s="1801"/>
    </row>
    <row r="106" spans="1:6" ht="14.25">
      <c r="A106" s="2"/>
      <c r="B106" s="727" t="s">
        <v>327</v>
      </c>
      <c r="C106" s="730" t="s">
        <v>294</v>
      </c>
      <c r="D106" s="731">
        <v>890</v>
      </c>
      <c r="E106" s="726"/>
      <c r="F106" s="1796">
        <f>D106*E106</f>
        <v>0</v>
      </c>
    </row>
    <row r="107" spans="1:6" ht="12.75">
      <c r="A107" s="2"/>
      <c r="B107" s="699"/>
      <c r="C107" s="51"/>
      <c r="D107" s="725"/>
      <c r="E107" s="726"/>
      <c r="F107" s="1796"/>
    </row>
    <row r="108" spans="1:5" ht="12.75">
      <c r="A108" s="2"/>
      <c r="B108" s="691"/>
      <c r="C108" s="9"/>
      <c r="D108" s="6"/>
      <c r="E108" s="703"/>
    </row>
    <row r="109" spans="1:6" ht="51">
      <c r="A109" s="2" t="s">
        <v>279</v>
      </c>
      <c r="B109" s="699" t="s">
        <v>637</v>
      </c>
      <c r="C109" s="51"/>
      <c r="D109" s="725"/>
      <c r="E109" s="726"/>
      <c r="F109" s="1801"/>
    </row>
    <row r="110" spans="1:6" ht="51">
      <c r="A110" s="2"/>
      <c r="B110" s="699" t="s">
        <v>638</v>
      </c>
      <c r="C110" s="51"/>
      <c r="D110" s="725"/>
      <c r="E110" s="726"/>
      <c r="F110" s="1801"/>
    </row>
    <row r="111" spans="1:6" ht="25.5">
      <c r="A111" s="2"/>
      <c r="B111" s="699" t="s">
        <v>639</v>
      </c>
      <c r="C111" s="51"/>
      <c r="D111" s="725"/>
      <c r="E111" s="726"/>
      <c r="F111" s="1801"/>
    </row>
    <row r="112" spans="1:6" ht="25.5">
      <c r="A112" s="2"/>
      <c r="B112" s="699" t="s">
        <v>640</v>
      </c>
      <c r="C112" s="51"/>
      <c r="D112" s="725"/>
      <c r="E112" s="726"/>
      <c r="F112" s="1801"/>
    </row>
    <row r="113" spans="1:6" ht="25.5">
      <c r="A113" s="2"/>
      <c r="B113" s="699" t="s">
        <v>641</v>
      </c>
      <c r="C113" s="51"/>
      <c r="D113" s="725"/>
      <c r="E113" s="726"/>
      <c r="F113" s="1801"/>
    </row>
    <row r="114" spans="1:6" ht="12.75">
      <c r="A114" s="2"/>
      <c r="B114" s="699"/>
      <c r="C114" s="51"/>
      <c r="D114" s="725"/>
      <c r="E114" s="726"/>
      <c r="F114" s="1801"/>
    </row>
    <row r="115" spans="1:6" ht="14.25">
      <c r="A115" s="2"/>
      <c r="B115" s="699" t="s">
        <v>316</v>
      </c>
      <c r="C115" s="51" t="s">
        <v>313</v>
      </c>
      <c r="D115" s="732">
        <v>100</v>
      </c>
      <c r="E115" s="726"/>
      <c r="F115" s="1796">
        <f>D115*E115</f>
        <v>0</v>
      </c>
    </row>
    <row r="116" spans="1:6" ht="12.75">
      <c r="A116" s="2"/>
      <c r="B116" s="699"/>
      <c r="C116" s="51"/>
      <c r="D116" s="725"/>
      <c r="E116" s="726"/>
      <c r="F116" s="1796"/>
    </row>
    <row r="117" spans="1:3" ht="12.75">
      <c r="A117" s="53"/>
      <c r="B117" s="697"/>
      <c r="C117" s="9"/>
    </row>
    <row r="118" spans="1:6" ht="25.5">
      <c r="A118" s="2" t="s">
        <v>276</v>
      </c>
      <c r="B118" s="699" t="s">
        <v>312</v>
      </c>
      <c r="C118" s="51"/>
      <c r="D118" s="725"/>
      <c r="E118" s="726"/>
      <c r="F118" s="1801"/>
    </row>
    <row r="119" spans="1:6" ht="25.5">
      <c r="A119" s="2"/>
      <c r="B119" s="699" t="s">
        <v>642</v>
      </c>
      <c r="C119" s="51"/>
      <c r="D119" s="725"/>
      <c r="E119" s="726"/>
      <c r="F119" s="1801"/>
    </row>
    <row r="120" spans="1:6" ht="25.5">
      <c r="A120" s="2"/>
      <c r="B120" s="699" t="s">
        <v>643</v>
      </c>
      <c r="C120" s="51"/>
      <c r="D120" s="725"/>
      <c r="E120" s="726"/>
      <c r="F120" s="1801"/>
    </row>
    <row r="121" spans="1:6" ht="12.75">
      <c r="A121" s="2"/>
      <c r="B121" s="699" t="s">
        <v>644</v>
      </c>
      <c r="C121" s="9" t="s">
        <v>309</v>
      </c>
      <c r="D121" s="733">
        <v>4800</v>
      </c>
      <c r="F121" s="1796">
        <f>D121*E121</f>
        <v>0</v>
      </c>
    </row>
    <row r="122" spans="1:6" ht="12.75">
      <c r="A122" s="2"/>
      <c r="B122" s="699" t="s">
        <v>645</v>
      </c>
      <c r="C122" s="9" t="s">
        <v>309</v>
      </c>
      <c r="D122" s="733">
        <v>7200</v>
      </c>
      <c r="F122" s="1796">
        <f>D122*E122</f>
        <v>0</v>
      </c>
    </row>
    <row r="123" spans="1:5" ht="12.75">
      <c r="A123" s="2"/>
      <c r="B123" s="691"/>
      <c r="C123" s="9"/>
      <c r="D123" s="6"/>
      <c r="E123" s="703"/>
    </row>
    <row r="124" spans="1:5" ht="12.75">
      <c r="A124" s="2"/>
      <c r="B124" s="691"/>
      <c r="C124" s="9"/>
      <c r="D124" s="6"/>
      <c r="E124" s="703"/>
    </row>
    <row r="125" spans="1:6" ht="76.5">
      <c r="A125" s="2" t="s">
        <v>273</v>
      </c>
      <c r="B125" s="699" t="s">
        <v>646</v>
      </c>
      <c r="C125" s="734"/>
      <c r="D125" s="725"/>
      <c r="E125" s="726"/>
      <c r="F125" s="1801"/>
    </row>
    <row r="126" spans="1:6" ht="12.75">
      <c r="A126" s="2"/>
      <c r="B126" s="699" t="s">
        <v>647</v>
      </c>
      <c r="C126" s="734"/>
      <c r="D126" s="725"/>
      <c r="E126" s="726"/>
      <c r="F126" s="1801"/>
    </row>
    <row r="127" spans="1:6" ht="14.25">
      <c r="A127" s="2"/>
      <c r="B127" s="699" t="s">
        <v>648</v>
      </c>
      <c r="C127" s="51" t="s">
        <v>294</v>
      </c>
      <c r="D127" s="735">
        <v>561</v>
      </c>
      <c r="E127" s="726"/>
      <c r="F127" s="1796">
        <f>D127*E127</f>
        <v>0</v>
      </c>
    </row>
    <row r="128" spans="1:5" ht="12.75">
      <c r="A128" s="2"/>
      <c r="B128" s="691"/>
      <c r="C128" s="9"/>
      <c r="D128" s="6"/>
      <c r="E128" s="703"/>
    </row>
    <row r="129" spans="1:5" ht="12.75">
      <c r="A129" s="2"/>
      <c r="B129" s="691"/>
      <c r="C129" s="9"/>
      <c r="D129" s="6"/>
      <c r="E129" s="703"/>
    </row>
    <row r="130" spans="1:5" ht="114.75">
      <c r="A130" s="2" t="s">
        <v>449</v>
      </c>
      <c r="B130" s="691" t="s">
        <v>649</v>
      </c>
      <c r="C130" s="9"/>
      <c r="D130" s="6"/>
      <c r="E130" s="703"/>
    </row>
    <row r="131" spans="1:6" ht="14.25">
      <c r="A131" s="2"/>
      <c r="B131" s="699" t="s">
        <v>650</v>
      </c>
      <c r="C131" s="51" t="s">
        <v>313</v>
      </c>
      <c r="D131" s="6">
        <v>17</v>
      </c>
      <c r="E131" s="703"/>
      <c r="F131" s="1798">
        <f>D131*E131</f>
        <v>0</v>
      </c>
    </row>
    <row r="132" spans="1:5" ht="12.75">
      <c r="A132" s="2"/>
      <c r="B132" s="691"/>
      <c r="C132" s="9"/>
      <c r="D132" s="6"/>
      <c r="E132" s="703"/>
    </row>
    <row r="133" spans="1:5" ht="12.75">
      <c r="A133" s="2"/>
      <c r="B133" s="691"/>
      <c r="C133" s="9"/>
      <c r="D133" s="6"/>
      <c r="E133" s="703"/>
    </row>
    <row r="134" spans="1:5" ht="76.5">
      <c r="A134" s="2" t="s">
        <v>446</v>
      </c>
      <c r="B134" s="691" t="s">
        <v>651</v>
      </c>
      <c r="C134" s="9"/>
      <c r="D134" s="6"/>
      <c r="E134" s="703"/>
    </row>
    <row r="135" spans="1:6" ht="14.25">
      <c r="A135" s="2"/>
      <c r="B135" s="699" t="s">
        <v>650</v>
      </c>
      <c r="C135" s="51" t="s">
        <v>313</v>
      </c>
      <c r="D135" s="6">
        <v>62</v>
      </c>
      <c r="E135" s="703"/>
      <c r="F135" s="1798">
        <f>D135*E135</f>
        <v>0</v>
      </c>
    </row>
    <row r="136" spans="1:5" ht="12.75">
      <c r="A136" s="2"/>
      <c r="B136" s="691"/>
      <c r="C136" s="9"/>
      <c r="D136" s="6"/>
      <c r="E136" s="703"/>
    </row>
    <row r="137" spans="1:5" ht="12.75">
      <c r="A137" s="2"/>
      <c r="B137" s="691"/>
      <c r="C137" s="9"/>
      <c r="D137" s="6"/>
      <c r="E137" s="703"/>
    </row>
    <row r="138" spans="1:5" ht="89.25">
      <c r="A138" s="2" t="s">
        <v>443</v>
      </c>
      <c r="B138" s="691" t="s">
        <v>652</v>
      </c>
      <c r="C138" s="9"/>
      <c r="D138" s="6"/>
      <c r="E138" s="703"/>
    </row>
    <row r="139" spans="1:5" ht="76.5">
      <c r="A139" s="2"/>
      <c r="B139" s="691" t="s">
        <v>653</v>
      </c>
      <c r="C139" s="9"/>
      <c r="D139" s="6"/>
      <c r="E139" s="703"/>
    </row>
    <row r="140" spans="1:5" ht="12.75">
      <c r="A140" s="2"/>
      <c r="B140" s="691" t="s">
        <v>654</v>
      </c>
      <c r="C140" s="9"/>
      <c r="D140" s="6"/>
      <c r="E140" s="703"/>
    </row>
    <row r="141" spans="1:5" ht="12.75">
      <c r="A141" s="2"/>
      <c r="B141" s="691" t="s">
        <v>655</v>
      </c>
      <c r="C141" s="9"/>
      <c r="D141" s="6"/>
      <c r="E141" s="703"/>
    </row>
    <row r="142" spans="1:5" ht="12.75">
      <c r="A142" s="2"/>
      <c r="B142" s="691" t="s">
        <v>656</v>
      </c>
      <c r="C142" s="9"/>
      <c r="D142" s="6"/>
      <c r="E142" s="703"/>
    </row>
    <row r="143" spans="1:5" ht="12.75">
      <c r="A143" s="2"/>
      <c r="B143" s="691" t="s">
        <v>657</v>
      </c>
      <c r="C143" s="9"/>
      <c r="D143" s="6"/>
      <c r="E143" s="703"/>
    </row>
    <row r="144" spans="1:5" ht="25.5">
      <c r="A144" s="2"/>
      <c r="B144" s="691" t="s">
        <v>658</v>
      </c>
      <c r="C144" s="9"/>
      <c r="D144" s="6"/>
      <c r="E144" s="703"/>
    </row>
    <row r="145" spans="1:6" ht="14.25">
      <c r="A145" s="2"/>
      <c r="B145" s="691" t="s">
        <v>659</v>
      </c>
      <c r="C145" s="51" t="s">
        <v>294</v>
      </c>
      <c r="D145" s="722">
        <v>168</v>
      </c>
      <c r="E145" s="703"/>
      <c r="F145" s="1798">
        <f>D145*E145</f>
        <v>0</v>
      </c>
    </row>
    <row r="146" spans="1:5" ht="12.75">
      <c r="A146" s="2"/>
      <c r="B146" s="691"/>
      <c r="C146" s="9"/>
      <c r="D146" s="6"/>
      <c r="E146" s="703"/>
    </row>
    <row r="147" spans="1:5" ht="12.75">
      <c r="A147" s="2"/>
      <c r="B147" s="691"/>
      <c r="C147" s="9"/>
      <c r="D147" s="6"/>
      <c r="E147" s="703"/>
    </row>
    <row r="148" spans="1:5" ht="38.25">
      <c r="A148" s="2" t="s">
        <v>440</v>
      </c>
      <c r="B148" s="691" t="s">
        <v>660</v>
      </c>
      <c r="C148" s="9"/>
      <c r="D148" s="6"/>
      <c r="E148" s="703"/>
    </row>
    <row r="149" spans="1:5" ht="153">
      <c r="A149" s="2"/>
      <c r="B149" s="62" t="s">
        <v>661</v>
      </c>
      <c r="C149" s="9"/>
      <c r="D149" s="6"/>
      <c r="E149" s="703"/>
    </row>
    <row r="150" spans="1:6" ht="25.5">
      <c r="A150" s="2"/>
      <c r="B150" s="691" t="s">
        <v>662</v>
      </c>
      <c r="C150" s="9" t="s">
        <v>287</v>
      </c>
      <c r="D150" s="6">
        <v>52</v>
      </c>
      <c r="E150" s="703"/>
      <c r="F150" s="1798">
        <f>D150*E150</f>
        <v>0</v>
      </c>
    </row>
    <row r="151" spans="1:5" ht="12.75">
      <c r="A151" s="2"/>
      <c r="B151" s="691"/>
      <c r="C151" s="9"/>
      <c r="D151" s="6"/>
      <c r="E151" s="703"/>
    </row>
    <row r="152" spans="1:5" ht="12.75">
      <c r="A152" s="2"/>
      <c r="B152" s="691"/>
      <c r="C152" s="9"/>
      <c r="D152" s="6"/>
      <c r="E152" s="703"/>
    </row>
    <row r="153" spans="1:5" ht="38.25">
      <c r="A153" s="2" t="s">
        <v>437</v>
      </c>
      <c r="B153" s="691" t="s">
        <v>663</v>
      </c>
      <c r="C153" s="9"/>
      <c r="D153" s="6"/>
      <c r="E153" s="703"/>
    </row>
    <row r="154" spans="1:5" ht="102">
      <c r="A154" s="2"/>
      <c r="B154" s="62" t="s">
        <v>664</v>
      </c>
      <c r="C154" s="9"/>
      <c r="D154" s="6"/>
      <c r="E154" s="703"/>
    </row>
    <row r="155" spans="1:6" ht="12.75">
      <c r="A155" s="2"/>
      <c r="B155" s="691" t="s">
        <v>665</v>
      </c>
      <c r="C155" s="9" t="s">
        <v>287</v>
      </c>
      <c r="D155" s="6">
        <v>560</v>
      </c>
      <c r="E155" s="703"/>
      <c r="F155" s="1798">
        <f>D155*E155</f>
        <v>0</v>
      </c>
    </row>
    <row r="156" spans="1:5" ht="12.75">
      <c r="A156" s="2"/>
      <c r="B156" s="691"/>
      <c r="C156" s="9"/>
      <c r="D156" s="6"/>
      <c r="E156" s="703"/>
    </row>
    <row r="157" spans="1:5" ht="12.75">
      <c r="A157" s="2"/>
      <c r="B157" s="691"/>
      <c r="C157" s="9"/>
      <c r="D157" s="6"/>
      <c r="E157" s="703"/>
    </row>
    <row r="158" spans="1:6" ht="25.5">
      <c r="A158" s="2" t="s">
        <v>434</v>
      </c>
      <c r="B158" s="691" t="s">
        <v>666</v>
      </c>
      <c r="C158" s="736"/>
      <c r="D158" s="722"/>
      <c r="E158" s="29"/>
      <c r="F158" s="1802"/>
    </row>
    <row r="159" spans="1:6" ht="38.25">
      <c r="A159" s="2"/>
      <c r="B159" s="737" t="s">
        <v>667</v>
      </c>
      <c r="C159" s="9" t="s">
        <v>294</v>
      </c>
      <c r="D159" s="6">
        <v>7.5</v>
      </c>
      <c r="E159" s="703"/>
      <c r="F159" s="1798">
        <f>D159*E159</f>
        <v>0</v>
      </c>
    </row>
    <row r="160" spans="1:5" ht="12.75">
      <c r="A160" s="2"/>
      <c r="B160" s="691"/>
      <c r="C160" s="9"/>
      <c r="D160" s="6"/>
      <c r="E160" s="703"/>
    </row>
    <row r="161" spans="1:5" ht="12.75">
      <c r="A161" s="2"/>
      <c r="B161" s="691"/>
      <c r="C161" s="9"/>
      <c r="D161" s="6"/>
      <c r="E161" s="703"/>
    </row>
    <row r="162" spans="1:5" ht="38.25">
      <c r="A162" s="2" t="s">
        <v>430</v>
      </c>
      <c r="B162" s="691" t="s">
        <v>668</v>
      </c>
      <c r="C162" s="9"/>
      <c r="D162" s="6"/>
      <c r="E162" s="703"/>
    </row>
    <row r="163" spans="1:5" ht="25.5">
      <c r="A163" s="2"/>
      <c r="B163" s="691" t="s">
        <v>669</v>
      </c>
      <c r="C163" s="9"/>
      <c r="D163" s="6"/>
      <c r="E163" s="703"/>
    </row>
    <row r="164" spans="1:5" ht="12.75">
      <c r="A164" s="2"/>
      <c r="B164" s="691" t="s">
        <v>670</v>
      </c>
      <c r="C164" s="9"/>
      <c r="D164" s="6"/>
      <c r="E164" s="703"/>
    </row>
    <row r="165" spans="1:5" ht="38.25">
      <c r="A165" s="2"/>
      <c r="B165" s="691" t="s">
        <v>671</v>
      </c>
      <c r="C165" s="9"/>
      <c r="D165" s="6"/>
      <c r="E165" s="703"/>
    </row>
    <row r="166" spans="1:5" ht="38.25">
      <c r="A166" s="2"/>
      <c r="B166" s="691" t="s">
        <v>672</v>
      </c>
      <c r="C166" s="9"/>
      <c r="D166" s="6"/>
      <c r="E166" s="703"/>
    </row>
    <row r="167" spans="1:5" ht="25.5">
      <c r="A167" s="2"/>
      <c r="B167" s="691" t="s">
        <v>673</v>
      </c>
      <c r="C167" s="9"/>
      <c r="D167" s="6"/>
      <c r="E167" s="703"/>
    </row>
    <row r="168" spans="1:5" ht="25.5">
      <c r="A168" s="2"/>
      <c r="B168" s="691" t="s">
        <v>674</v>
      </c>
      <c r="C168" s="9"/>
      <c r="D168" s="6"/>
      <c r="E168" s="703"/>
    </row>
    <row r="169" spans="1:5" ht="51">
      <c r="A169" s="2"/>
      <c r="B169" s="691" t="s">
        <v>675</v>
      </c>
      <c r="C169" s="9"/>
      <c r="D169" s="6"/>
      <c r="E169" s="703"/>
    </row>
    <row r="170" spans="1:5" ht="12.75">
      <c r="A170" s="2"/>
      <c r="B170" s="691"/>
      <c r="C170" s="9"/>
      <c r="D170" s="6"/>
      <c r="E170" s="703"/>
    </row>
    <row r="171" spans="1:6" ht="25.5">
      <c r="A171" s="2"/>
      <c r="B171" s="691" t="s">
        <v>676</v>
      </c>
      <c r="C171" s="9" t="s">
        <v>53</v>
      </c>
      <c r="D171" s="6">
        <v>20</v>
      </c>
      <c r="E171" s="703"/>
      <c r="F171" s="1798">
        <f>D171*E171</f>
        <v>0</v>
      </c>
    </row>
    <row r="172" spans="1:5" ht="12.75">
      <c r="A172" s="2"/>
      <c r="B172" s="691"/>
      <c r="C172" s="9"/>
      <c r="D172" s="6"/>
      <c r="E172" s="703"/>
    </row>
    <row r="173" spans="1:5" ht="12.75">
      <c r="A173" s="2"/>
      <c r="B173" s="691"/>
      <c r="C173" s="9"/>
      <c r="D173" s="6"/>
      <c r="E173" s="703"/>
    </row>
    <row r="174" spans="1:6" ht="25.5">
      <c r="A174" s="2"/>
      <c r="B174" s="711" t="s">
        <v>677</v>
      </c>
      <c r="C174" s="712"/>
      <c r="D174" s="713"/>
      <c r="E174" s="714"/>
      <c r="F174" s="1819">
        <f>F171+F159+F155+F150+F145+F135+F131+F127+F122+F121+F115+F106+F101+F95+F91+F87+F84+F79+F76+F73</f>
        <v>0</v>
      </c>
    </row>
    <row r="175" spans="1:5" ht="12.75">
      <c r="A175" s="2"/>
      <c r="B175" s="691"/>
      <c r="C175" s="9"/>
      <c r="D175" s="6"/>
      <c r="E175" s="703"/>
    </row>
    <row r="176" spans="1:5" ht="12.75">
      <c r="A176" s="2"/>
      <c r="B176" s="691"/>
      <c r="C176" s="9"/>
      <c r="D176" s="6"/>
      <c r="E176" s="703"/>
    </row>
    <row r="177" spans="1:5" ht="12.75">
      <c r="A177" s="2"/>
      <c r="B177" s="691"/>
      <c r="C177" s="9"/>
      <c r="D177" s="6"/>
      <c r="E177" s="703"/>
    </row>
    <row r="178" spans="1:5" ht="12.75">
      <c r="A178" s="2"/>
      <c r="B178" s="691"/>
      <c r="C178" s="9"/>
      <c r="D178" s="6"/>
      <c r="E178" s="703"/>
    </row>
    <row r="179" spans="1:5" ht="25.5">
      <c r="A179" s="53" t="s">
        <v>87</v>
      </c>
      <c r="B179" s="715" t="s">
        <v>678</v>
      </c>
      <c r="C179" s="9"/>
      <c r="D179" s="6"/>
      <c r="E179" s="703"/>
    </row>
    <row r="180" spans="1:5" ht="12.75">
      <c r="A180" s="53"/>
      <c r="B180" s="715"/>
      <c r="C180" s="9"/>
      <c r="D180" s="6"/>
      <c r="E180" s="703"/>
    </row>
    <row r="181" spans="1:2" ht="63.75">
      <c r="A181" s="720"/>
      <c r="B181" s="738" t="s">
        <v>679</v>
      </c>
    </row>
    <row r="182" spans="1:2" ht="12.75">
      <c r="A182" s="720"/>
      <c r="B182" s="738"/>
    </row>
    <row r="183" spans="1:5" ht="12.75">
      <c r="A183" s="53"/>
      <c r="B183" s="739" t="s">
        <v>680</v>
      </c>
      <c r="C183" s="9"/>
      <c r="D183" s="6"/>
      <c r="E183" s="703"/>
    </row>
    <row r="184" spans="1:5" ht="12.75">
      <c r="A184" s="2"/>
      <c r="B184" s="691"/>
      <c r="C184" s="9"/>
      <c r="D184" s="6"/>
      <c r="E184" s="703"/>
    </row>
    <row r="185" spans="1:2" ht="89.25">
      <c r="A185" s="2" t="s">
        <v>6</v>
      </c>
      <c r="B185" s="699" t="s">
        <v>681</v>
      </c>
    </row>
    <row r="186" spans="1:2" ht="25.5">
      <c r="A186" s="2"/>
      <c r="B186" s="699" t="s">
        <v>682</v>
      </c>
    </row>
    <row r="187" spans="1:6" ht="14.25">
      <c r="A187" s="720"/>
      <c r="B187" s="699" t="s">
        <v>347</v>
      </c>
      <c r="C187" s="51" t="s">
        <v>313</v>
      </c>
      <c r="D187" s="721">
        <v>17</v>
      </c>
      <c r="F187" s="1798">
        <f>D187*E187</f>
        <v>0</v>
      </c>
    </row>
    <row r="188" spans="1:5" ht="12.75">
      <c r="A188" s="2"/>
      <c r="B188" s="691"/>
      <c r="C188" s="9"/>
      <c r="D188" s="6"/>
      <c r="E188" s="703"/>
    </row>
    <row r="189" spans="1:5" ht="12.75">
      <c r="A189" s="2"/>
      <c r="B189" s="691"/>
      <c r="C189" s="9"/>
      <c r="D189" s="6"/>
      <c r="E189" s="703"/>
    </row>
    <row r="190" spans="1:5" ht="38.25">
      <c r="A190" s="2" t="s">
        <v>7</v>
      </c>
      <c r="B190" s="691" t="s">
        <v>683</v>
      </c>
      <c r="C190" s="9"/>
      <c r="D190" s="6"/>
      <c r="E190" s="703"/>
    </row>
    <row r="191" spans="1:6" ht="14.25">
      <c r="A191" s="2"/>
      <c r="B191" s="699" t="s">
        <v>627</v>
      </c>
      <c r="C191" s="51" t="s">
        <v>313</v>
      </c>
      <c r="D191" s="6">
        <v>1</v>
      </c>
      <c r="E191" s="703"/>
      <c r="F191" s="1798">
        <f>D191*E191</f>
        <v>0</v>
      </c>
    </row>
    <row r="192" spans="1:5" ht="12.75">
      <c r="A192" s="2"/>
      <c r="B192" s="691"/>
      <c r="C192" s="9"/>
      <c r="D192" s="6"/>
      <c r="E192" s="703"/>
    </row>
    <row r="193" spans="1:5" ht="12.75">
      <c r="A193" s="2"/>
      <c r="B193" s="691"/>
      <c r="C193" s="9"/>
      <c r="D193" s="6"/>
      <c r="E193" s="703"/>
    </row>
    <row r="194" spans="1:6" ht="63.75">
      <c r="A194" s="2" t="s">
        <v>8</v>
      </c>
      <c r="B194" s="699" t="s">
        <v>684</v>
      </c>
      <c r="C194" s="51"/>
      <c r="D194" s="725"/>
      <c r="E194" s="726"/>
      <c r="F194" s="1801"/>
    </row>
    <row r="195" spans="1:6" ht="14.25">
      <c r="A195" s="2"/>
      <c r="B195" s="691" t="s">
        <v>685</v>
      </c>
      <c r="C195" s="51" t="s">
        <v>294</v>
      </c>
      <c r="D195" s="6">
        <v>12</v>
      </c>
      <c r="E195" s="703"/>
      <c r="F195" s="1798">
        <f>D195*E195</f>
        <v>0</v>
      </c>
    </row>
    <row r="196" spans="1:5" ht="12.75">
      <c r="A196" s="2"/>
      <c r="B196" s="691"/>
      <c r="C196" s="9"/>
      <c r="D196" s="6"/>
      <c r="E196" s="703"/>
    </row>
    <row r="197" spans="1:5" ht="12.75">
      <c r="A197" s="2"/>
      <c r="B197" s="691"/>
      <c r="C197" s="9"/>
      <c r="D197" s="6"/>
      <c r="E197" s="703"/>
    </row>
    <row r="198" spans="1:6" ht="51">
      <c r="A198" s="2" t="s">
        <v>10</v>
      </c>
      <c r="B198" s="699" t="s">
        <v>686</v>
      </c>
      <c r="C198" s="51"/>
      <c r="D198" s="725"/>
      <c r="E198" s="726"/>
      <c r="F198" s="1801"/>
    </row>
    <row r="199" spans="1:6" ht="51">
      <c r="A199" s="2"/>
      <c r="B199" s="699" t="s">
        <v>687</v>
      </c>
      <c r="C199" s="51"/>
      <c r="D199" s="725"/>
      <c r="E199" s="726"/>
      <c r="F199" s="1801"/>
    </row>
    <row r="200" spans="1:6" ht="14.25">
      <c r="A200" s="2"/>
      <c r="B200" s="699" t="s">
        <v>316</v>
      </c>
      <c r="C200" s="51" t="s">
        <v>313</v>
      </c>
      <c r="D200" s="732">
        <v>3.1</v>
      </c>
      <c r="E200" s="726"/>
      <c r="F200" s="1796">
        <f>D200*E200</f>
        <v>0</v>
      </c>
    </row>
    <row r="201" spans="1:5" ht="12.75">
      <c r="A201" s="2"/>
      <c r="B201" s="691"/>
      <c r="C201" s="9"/>
      <c r="D201" s="6"/>
      <c r="E201" s="703"/>
    </row>
    <row r="202" spans="1:5" ht="12.75">
      <c r="A202" s="2"/>
      <c r="B202" s="691"/>
      <c r="C202" s="9"/>
      <c r="D202" s="6"/>
      <c r="E202" s="703"/>
    </row>
    <row r="203" spans="1:6" ht="25.5">
      <c r="A203" s="2" t="s">
        <v>29</v>
      </c>
      <c r="B203" s="699" t="s">
        <v>312</v>
      </c>
      <c r="C203" s="51"/>
      <c r="D203" s="725"/>
      <c r="E203" s="726"/>
      <c r="F203" s="1801"/>
    </row>
    <row r="204" spans="1:6" ht="25.5">
      <c r="A204" s="2"/>
      <c r="B204" s="699" t="s">
        <v>642</v>
      </c>
      <c r="C204" s="51"/>
      <c r="D204" s="725"/>
      <c r="E204" s="726"/>
      <c r="F204" s="1801"/>
    </row>
    <row r="205" spans="1:6" ht="12.75">
      <c r="A205" s="2"/>
      <c r="B205" s="699" t="s">
        <v>417</v>
      </c>
      <c r="C205" s="51"/>
      <c r="D205" s="725"/>
      <c r="E205" s="726"/>
      <c r="F205" s="1801"/>
    </row>
    <row r="206" spans="1:6" ht="12.75">
      <c r="A206" s="2"/>
      <c r="B206" s="699" t="s">
        <v>644</v>
      </c>
      <c r="C206" s="9" t="s">
        <v>309</v>
      </c>
      <c r="D206" s="733">
        <v>160</v>
      </c>
      <c r="F206" s="1796">
        <f>D206*E206</f>
        <v>0</v>
      </c>
    </row>
    <row r="207" spans="1:6" ht="12.75">
      <c r="A207" s="2"/>
      <c r="B207" s="699" t="s">
        <v>645</v>
      </c>
      <c r="C207" s="9" t="s">
        <v>309</v>
      </c>
      <c r="D207" s="733">
        <v>240</v>
      </c>
      <c r="F207" s="1796">
        <f>D207*E207</f>
        <v>0</v>
      </c>
    </row>
    <row r="208" spans="1:5" ht="12.75">
      <c r="A208" s="2"/>
      <c r="B208" s="691"/>
      <c r="C208" s="9"/>
      <c r="D208" s="6"/>
      <c r="E208" s="703"/>
    </row>
    <row r="209" spans="1:5" ht="12.75">
      <c r="A209" s="2"/>
      <c r="B209" s="691"/>
      <c r="C209" s="9"/>
      <c r="D209" s="6"/>
      <c r="E209" s="703"/>
    </row>
    <row r="210" spans="1:4" ht="127.5">
      <c r="A210" s="723" t="s">
        <v>115</v>
      </c>
      <c r="B210" s="699" t="s">
        <v>688</v>
      </c>
      <c r="C210" s="734"/>
      <c r="D210" s="725"/>
    </row>
    <row r="211" spans="1:4" ht="25.5">
      <c r="A211" s="723"/>
      <c r="B211" s="699" t="s">
        <v>689</v>
      </c>
      <c r="C211" s="734"/>
      <c r="D211" s="725"/>
    </row>
    <row r="212" spans="1:6" ht="14.25">
      <c r="A212" s="723"/>
      <c r="B212" s="699" t="s">
        <v>690</v>
      </c>
      <c r="C212" s="51" t="s">
        <v>294</v>
      </c>
      <c r="D212" s="731">
        <v>9</v>
      </c>
      <c r="F212" s="1798">
        <f>D212*E212</f>
        <v>0</v>
      </c>
    </row>
    <row r="213" spans="1:5" ht="12.75">
      <c r="A213" s="2"/>
      <c r="B213" s="691"/>
      <c r="C213" s="9"/>
      <c r="D213" s="6"/>
      <c r="E213" s="703"/>
    </row>
    <row r="214" spans="1:5" ht="12.75">
      <c r="A214" s="2"/>
      <c r="B214" s="691"/>
      <c r="C214" s="9"/>
      <c r="D214" s="6"/>
      <c r="E214" s="703"/>
    </row>
    <row r="215" spans="1:5" ht="25.5">
      <c r="A215" s="2" t="s">
        <v>105</v>
      </c>
      <c r="B215" s="691" t="s">
        <v>691</v>
      </c>
      <c r="C215" s="9"/>
      <c r="D215" s="6"/>
      <c r="E215" s="703"/>
    </row>
    <row r="216" spans="1:5" ht="89.25">
      <c r="A216" s="2"/>
      <c r="B216" s="691" t="s">
        <v>692</v>
      </c>
      <c r="C216" s="9"/>
      <c r="D216" s="6"/>
      <c r="E216" s="703"/>
    </row>
    <row r="217" spans="1:6" ht="12.75">
      <c r="A217" s="2"/>
      <c r="B217" s="691" t="s">
        <v>693</v>
      </c>
      <c r="C217" s="9" t="s">
        <v>53</v>
      </c>
      <c r="D217" s="722">
        <v>2</v>
      </c>
      <c r="E217" s="703"/>
      <c r="F217" s="1798">
        <f>D217*E217</f>
        <v>0</v>
      </c>
    </row>
    <row r="218" spans="1:5" ht="12.75">
      <c r="A218" s="2"/>
      <c r="B218" s="691"/>
      <c r="C218" s="9"/>
      <c r="D218" s="6"/>
      <c r="E218" s="703"/>
    </row>
    <row r="219" spans="1:5" ht="12.75">
      <c r="A219" s="2"/>
      <c r="B219" s="691"/>
      <c r="C219" s="9"/>
      <c r="D219" s="6"/>
      <c r="E219" s="703"/>
    </row>
    <row r="220" spans="1:5" ht="38.25">
      <c r="A220" s="2" t="s">
        <v>286</v>
      </c>
      <c r="B220" s="691" t="s">
        <v>694</v>
      </c>
      <c r="C220" s="9"/>
      <c r="D220" s="6"/>
      <c r="E220" s="703"/>
    </row>
    <row r="221" spans="1:5" ht="12.75">
      <c r="A221" s="2"/>
      <c r="B221" s="691"/>
      <c r="C221" s="9"/>
      <c r="D221" s="6"/>
      <c r="E221" s="703"/>
    </row>
    <row r="222" spans="1:6" ht="14.25">
      <c r="A222" s="2"/>
      <c r="B222" s="699" t="s">
        <v>625</v>
      </c>
      <c r="C222" s="51" t="s">
        <v>313</v>
      </c>
      <c r="D222" s="6">
        <v>13</v>
      </c>
      <c r="E222" s="703"/>
      <c r="F222" s="1798">
        <f>D222*E222</f>
        <v>0</v>
      </c>
    </row>
    <row r="223" spans="1:5" ht="12.75">
      <c r="A223" s="2"/>
      <c r="B223" s="691"/>
      <c r="C223" s="9"/>
      <c r="D223" s="6"/>
      <c r="E223" s="703"/>
    </row>
    <row r="224" spans="1:5" ht="12.75">
      <c r="A224" s="2"/>
      <c r="B224" s="691"/>
      <c r="C224" s="9"/>
      <c r="D224" s="6"/>
      <c r="E224" s="703"/>
    </row>
    <row r="225" spans="1:5" ht="12.75">
      <c r="A225" s="2"/>
      <c r="B225" s="691"/>
      <c r="C225" s="9"/>
      <c r="D225" s="6"/>
      <c r="E225" s="703"/>
    </row>
    <row r="226" spans="1:5" ht="12.75">
      <c r="A226" s="2"/>
      <c r="B226" s="739" t="s">
        <v>695</v>
      </c>
      <c r="C226" s="9"/>
      <c r="D226" s="6"/>
      <c r="E226" s="703"/>
    </row>
    <row r="227" spans="1:5" ht="12.75">
      <c r="A227" s="2"/>
      <c r="B227" s="691"/>
      <c r="C227" s="9"/>
      <c r="D227" s="6"/>
      <c r="E227" s="703"/>
    </row>
    <row r="228" spans="1:5" ht="12.75">
      <c r="A228" s="2"/>
      <c r="B228" s="739"/>
      <c r="C228" s="9"/>
      <c r="D228" s="6"/>
      <c r="E228" s="703"/>
    </row>
    <row r="229" spans="1:5" ht="51">
      <c r="A229" s="2" t="s">
        <v>282</v>
      </c>
      <c r="B229" s="691" t="s">
        <v>696</v>
      </c>
      <c r="C229" s="9"/>
      <c r="D229" s="6"/>
      <c r="E229" s="703"/>
    </row>
    <row r="230" spans="1:5" ht="51">
      <c r="A230" s="2"/>
      <c r="B230" s="691" t="s">
        <v>697</v>
      </c>
      <c r="C230" s="9"/>
      <c r="D230" s="6"/>
      <c r="E230" s="703"/>
    </row>
    <row r="231" spans="1:5" ht="38.25">
      <c r="A231" s="2"/>
      <c r="B231" s="691" t="s">
        <v>698</v>
      </c>
      <c r="C231" s="9"/>
      <c r="D231" s="6"/>
      <c r="E231" s="703"/>
    </row>
    <row r="232" spans="1:5" ht="25.5">
      <c r="A232" s="2"/>
      <c r="B232" s="691" t="s">
        <v>699</v>
      </c>
      <c r="C232" s="9"/>
      <c r="D232" s="6"/>
      <c r="E232" s="703"/>
    </row>
    <row r="233" spans="1:6" ht="25.5">
      <c r="A233" s="2"/>
      <c r="B233" s="691" t="s">
        <v>700</v>
      </c>
      <c r="C233" s="9" t="s">
        <v>13</v>
      </c>
      <c r="D233" s="6">
        <v>1</v>
      </c>
      <c r="E233" s="703"/>
      <c r="F233" s="1798">
        <f>D233*E233</f>
        <v>0</v>
      </c>
    </row>
    <row r="234" spans="1:5" ht="12.75">
      <c r="A234" s="2"/>
      <c r="B234" s="691"/>
      <c r="C234" s="9"/>
      <c r="D234" s="6"/>
      <c r="E234" s="703"/>
    </row>
    <row r="235" spans="1:5" ht="12.75">
      <c r="A235" s="2"/>
      <c r="B235" s="691"/>
      <c r="C235" s="9"/>
      <c r="D235" s="6"/>
      <c r="E235" s="703"/>
    </row>
    <row r="236" spans="1:5" ht="102">
      <c r="A236" s="2" t="s">
        <v>279</v>
      </c>
      <c r="B236" s="699" t="s">
        <v>701</v>
      </c>
      <c r="C236" s="9"/>
      <c r="D236" s="6"/>
      <c r="E236" s="703"/>
    </row>
    <row r="237" spans="1:6" ht="14.25">
      <c r="A237" s="2"/>
      <c r="B237" s="699" t="s">
        <v>327</v>
      </c>
      <c r="C237" s="51" t="s">
        <v>294</v>
      </c>
      <c r="D237" s="722">
        <v>53</v>
      </c>
      <c r="E237" s="703"/>
      <c r="F237" s="1798">
        <f>D237*E237</f>
        <v>0</v>
      </c>
    </row>
    <row r="238" spans="1:5" ht="12.75">
      <c r="A238" s="2"/>
      <c r="B238" s="691"/>
      <c r="C238" s="9"/>
      <c r="D238" s="6"/>
      <c r="E238" s="703"/>
    </row>
    <row r="239" spans="1:5" ht="12.75">
      <c r="A239" s="2"/>
      <c r="B239" s="691"/>
      <c r="C239" s="9"/>
      <c r="D239" s="6"/>
      <c r="E239" s="703"/>
    </row>
    <row r="240" spans="1:6" ht="51">
      <c r="A240" s="2" t="s">
        <v>276</v>
      </c>
      <c r="B240" s="740" t="s">
        <v>702</v>
      </c>
      <c r="C240" s="51"/>
      <c r="D240" s="725"/>
      <c r="E240" s="726"/>
      <c r="F240" s="1801"/>
    </row>
    <row r="241" spans="1:6" ht="51">
      <c r="A241" s="2"/>
      <c r="B241" s="740" t="s">
        <v>703</v>
      </c>
      <c r="C241" s="51"/>
      <c r="D241" s="725"/>
      <c r="E241" s="726"/>
      <c r="F241" s="1801"/>
    </row>
    <row r="242" spans="1:6" ht="38.25">
      <c r="A242" s="24"/>
      <c r="B242" s="740" t="s">
        <v>704</v>
      </c>
      <c r="C242" s="51"/>
      <c r="D242" s="725"/>
      <c r="E242" s="726"/>
      <c r="F242" s="1801"/>
    </row>
    <row r="243" spans="1:6" ht="25.5">
      <c r="A243" s="24"/>
      <c r="B243" s="740" t="s">
        <v>705</v>
      </c>
      <c r="C243" s="51"/>
      <c r="D243" s="725"/>
      <c r="E243" s="726"/>
      <c r="F243" s="1801"/>
    </row>
    <row r="244" spans="1:6" ht="51">
      <c r="A244" s="24"/>
      <c r="B244" s="740" t="s">
        <v>706</v>
      </c>
      <c r="C244" s="51"/>
      <c r="D244" s="725"/>
      <c r="E244" s="726"/>
      <c r="F244" s="1801"/>
    </row>
    <row r="245" spans="1:6" ht="14.25">
      <c r="A245" s="24"/>
      <c r="B245" s="740" t="s">
        <v>316</v>
      </c>
      <c r="C245" s="51" t="s">
        <v>313</v>
      </c>
      <c r="D245" s="731">
        <v>5.1</v>
      </c>
      <c r="E245" s="726"/>
      <c r="F245" s="1796">
        <f>D245*E245</f>
        <v>0</v>
      </c>
    </row>
    <row r="246" spans="1:6" ht="12.75">
      <c r="A246" s="24"/>
      <c r="B246" s="741"/>
      <c r="C246" s="51"/>
      <c r="D246" s="725"/>
      <c r="E246" s="726"/>
      <c r="F246" s="1796"/>
    </row>
    <row r="247" spans="1:3" ht="12.75">
      <c r="A247" s="55"/>
      <c r="B247" s="742"/>
      <c r="C247" s="9"/>
    </row>
    <row r="248" spans="1:6" ht="25.5">
      <c r="A248" s="2" t="s">
        <v>273</v>
      </c>
      <c r="B248" s="740" t="s">
        <v>312</v>
      </c>
      <c r="C248" s="51"/>
      <c r="D248" s="725"/>
      <c r="E248" s="726"/>
      <c r="F248" s="1801"/>
    </row>
    <row r="249" spans="1:6" ht="25.5">
      <c r="A249" s="24"/>
      <c r="B249" s="740" t="s">
        <v>642</v>
      </c>
      <c r="C249" s="51"/>
      <c r="D249" s="57"/>
      <c r="E249" s="743"/>
      <c r="F249" s="1801"/>
    </row>
    <row r="250" spans="1:6" ht="38.25">
      <c r="A250" s="24"/>
      <c r="B250" s="744" t="s">
        <v>707</v>
      </c>
      <c r="C250" s="51"/>
      <c r="D250" s="57"/>
      <c r="E250" s="743"/>
      <c r="F250" s="1801"/>
    </row>
    <row r="251" spans="1:6" ht="12.75">
      <c r="A251" s="24"/>
      <c r="B251" s="740" t="s">
        <v>417</v>
      </c>
      <c r="C251" s="51"/>
      <c r="D251" s="57"/>
      <c r="E251" s="743"/>
      <c r="F251" s="1801"/>
    </row>
    <row r="252" spans="1:6" ht="12.75">
      <c r="A252" s="24"/>
      <c r="B252" s="740" t="s">
        <v>644</v>
      </c>
      <c r="C252" s="9" t="s">
        <v>309</v>
      </c>
      <c r="D252" s="722">
        <v>280</v>
      </c>
      <c r="E252" s="54"/>
      <c r="F252" s="1796">
        <f>D252*E252</f>
        <v>0</v>
      </c>
    </row>
    <row r="253" spans="1:6" ht="12.75">
      <c r="A253" s="24"/>
      <c r="B253" s="740" t="s">
        <v>645</v>
      </c>
      <c r="C253" s="9" t="s">
        <v>309</v>
      </c>
      <c r="D253" s="722">
        <v>420</v>
      </c>
      <c r="E253" s="54"/>
      <c r="F253" s="1796">
        <f>D253*E253</f>
        <v>0</v>
      </c>
    </row>
    <row r="254" spans="1:5" ht="12.75">
      <c r="A254" s="24"/>
      <c r="B254" s="745"/>
      <c r="C254" s="21"/>
      <c r="D254" s="22"/>
      <c r="E254" s="19"/>
    </row>
    <row r="255" spans="1:5" ht="12.75">
      <c r="A255" s="24"/>
      <c r="B255" s="745"/>
      <c r="C255" s="21"/>
      <c r="D255" s="22"/>
      <c r="E255" s="19"/>
    </row>
    <row r="256" spans="1:6" ht="76.5">
      <c r="A256" s="2" t="s">
        <v>449</v>
      </c>
      <c r="B256" s="699" t="s">
        <v>646</v>
      </c>
      <c r="C256" s="734"/>
      <c r="D256" s="725"/>
      <c r="E256" s="726"/>
      <c r="F256" s="1801"/>
    </row>
    <row r="257" spans="1:6" ht="12.75">
      <c r="A257" s="2"/>
      <c r="B257" s="699" t="s">
        <v>647</v>
      </c>
      <c r="C257" s="734"/>
      <c r="D257" s="725"/>
      <c r="E257" s="726"/>
      <c r="F257" s="1801"/>
    </row>
    <row r="258" spans="1:6" ht="14.25">
      <c r="A258" s="2"/>
      <c r="B258" s="699" t="s">
        <v>648</v>
      </c>
      <c r="C258" s="51" t="s">
        <v>294</v>
      </c>
      <c r="D258" s="735">
        <v>21</v>
      </c>
      <c r="E258" s="726"/>
      <c r="F258" s="1796">
        <f>D258*E258</f>
        <v>0</v>
      </c>
    </row>
    <row r="259" spans="1:6" ht="12.75">
      <c r="A259" s="2"/>
      <c r="B259" s="699"/>
      <c r="C259" s="51"/>
      <c r="D259" s="735"/>
      <c r="E259" s="726"/>
      <c r="F259" s="1796"/>
    </row>
    <row r="260" spans="1:6" ht="12.75">
      <c r="A260" s="2"/>
      <c r="B260" s="699"/>
      <c r="C260" s="51"/>
      <c r="D260" s="735"/>
      <c r="E260" s="726"/>
      <c r="F260" s="1796"/>
    </row>
    <row r="261" spans="1:6" ht="76.5">
      <c r="A261" s="746" t="s">
        <v>446</v>
      </c>
      <c r="B261" s="747" t="s">
        <v>708</v>
      </c>
      <c r="C261" s="730"/>
      <c r="D261" s="735"/>
      <c r="E261" s="748"/>
      <c r="F261" s="1803"/>
    </row>
    <row r="262" spans="1:6" ht="14.25">
      <c r="A262" s="746"/>
      <c r="B262" s="747" t="s">
        <v>709</v>
      </c>
      <c r="C262" s="730" t="s">
        <v>294</v>
      </c>
      <c r="D262" s="735">
        <v>35</v>
      </c>
      <c r="E262" s="748"/>
      <c r="F262" s="1803">
        <f>D262*E262</f>
        <v>0</v>
      </c>
    </row>
    <row r="263" spans="1:6" ht="12.75">
      <c r="A263" s="2"/>
      <c r="B263" s="699"/>
      <c r="C263" s="51"/>
      <c r="D263" s="735"/>
      <c r="E263" s="726"/>
      <c r="F263" s="1796"/>
    </row>
    <row r="264" spans="1:5" ht="12.75">
      <c r="A264" s="24"/>
      <c r="B264" s="745"/>
      <c r="C264" s="21"/>
      <c r="D264" s="22"/>
      <c r="E264" s="19"/>
    </row>
    <row r="265" spans="1:5" ht="127.5">
      <c r="A265" s="2" t="s">
        <v>443</v>
      </c>
      <c r="B265" s="687" t="s">
        <v>710</v>
      </c>
      <c r="C265" s="9"/>
      <c r="D265" s="22"/>
      <c r="E265" s="19"/>
    </row>
    <row r="266" spans="1:6" ht="14.25">
      <c r="A266" s="2"/>
      <c r="B266" s="740" t="s">
        <v>711</v>
      </c>
      <c r="C266" s="51" t="s">
        <v>313</v>
      </c>
      <c r="D266" s="722">
        <v>0.7</v>
      </c>
      <c r="E266" s="19"/>
      <c r="F266" s="1798">
        <f>D266*E266</f>
        <v>0</v>
      </c>
    </row>
    <row r="267" spans="1:5" ht="12.75">
      <c r="A267" s="2"/>
      <c r="B267" s="687"/>
      <c r="C267" s="9"/>
      <c r="D267" s="6"/>
      <c r="E267" s="19"/>
    </row>
    <row r="268" spans="1:5" ht="12.75">
      <c r="A268" s="2"/>
      <c r="B268" s="687"/>
      <c r="C268" s="9"/>
      <c r="D268" s="6"/>
      <c r="E268" s="19"/>
    </row>
    <row r="269" spans="1:5" ht="63.75">
      <c r="A269" s="2" t="s">
        <v>440</v>
      </c>
      <c r="B269" s="687" t="s">
        <v>712</v>
      </c>
      <c r="C269" s="9"/>
      <c r="D269" s="6"/>
      <c r="E269" s="19"/>
    </row>
    <row r="270" spans="1:6" ht="27">
      <c r="A270" s="2"/>
      <c r="B270" s="740" t="s">
        <v>713</v>
      </c>
      <c r="C270" s="51" t="s">
        <v>313</v>
      </c>
      <c r="D270" s="735">
        <v>1.8</v>
      </c>
      <c r="E270" s="749"/>
      <c r="F270" s="1797">
        <f>D270*E270</f>
        <v>0</v>
      </c>
    </row>
    <row r="271" spans="1:5" ht="12.75">
      <c r="A271" s="24"/>
      <c r="B271" s="745"/>
      <c r="C271" s="21"/>
      <c r="D271" s="22"/>
      <c r="E271" s="19"/>
    </row>
    <row r="272" spans="1:5" ht="12.75">
      <c r="A272" s="24"/>
      <c r="B272" s="745"/>
      <c r="C272" s="21"/>
      <c r="D272" s="22"/>
      <c r="E272" s="19"/>
    </row>
    <row r="273" spans="1:5" ht="25.5">
      <c r="A273" s="2" t="s">
        <v>437</v>
      </c>
      <c r="B273" s="687" t="s">
        <v>714</v>
      </c>
      <c r="C273" s="9"/>
      <c r="D273" s="22"/>
      <c r="E273" s="19"/>
    </row>
    <row r="274" spans="1:5" ht="38.25">
      <c r="A274" s="2"/>
      <c r="B274" s="687" t="s">
        <v>715</v>
      </c>
      <c r="C274" s="9"/>
      <c r="D274" s="22"/>
      <c r="E274" s="19"/>
    </row>
    <row r="275" spans="1:5" ht="63.75">
      <c r="A275" s="2"/>
      <c r="B275" s="687" t="s">
        <v>716</v>
      </c>
      <c r="C275" s="9"/>
      <c r="D275" s="22"/>
      <c r="E275" s="19"/>
    </row>
    <row r="276" spans="1:5" ht="25.5">
      <c r="A276" s="2"/>
      <c r="B276" s="687" t="s">
        <v>717</v>
      </c>
      <c r="C276" s="9"/>
      <c r="D276" s="22"/>
      <c r="E276" s="19"/>
    </row>
    <row r="277" spans="1:5" ht="12.75">
      <c r="A277" s="2"/>
      <c r="B277" s="687" t="s">
        <v>718</v>
      </c>
      <c r="C277" s="9"/>
      <c r="D277" s="22"/>
      <c r="E277" s="19"/>
    </row>
    <row r="278" spans="1:5" ht="12.75">
      <c r="A278" s="2"/>
      <c r="B278" s="687" t="s">
        <v>719</v>
      </c>
      <c r="C278" s="9"/>
      <c r="D278" s="22"/>
      <c r="E278" s="19"/>
    </row>
    <row r="279" spans="1:5" ht="38.25">
      <c r="A279" s="2"/>
      <c r="B279" s="687" t="s">
        <v>720</v>
      </c>
      <c r="C279" s="9"/>
      <c r="D279" s="22"/>
      <c r="E279" s="19"/>
    </row>
    <row r="280" spans="1:5" ht="12.75">
      <c r="A280" s="2"/>
      <c r="B280" s="687" t="s">
        <v>721</v>
      </c>
      <c r="C280" s="9"/>
      <c r="D280" s="22"/>
      <c r="E280" s="19"/>
    </row>
    <row r="281" spans="1:5" ht="12.75">
      <c r="A281" s="2"/>
      <c r="B281" s="687" t="s">
        <v>722</v>
      </c>
      <c r="C281" s="9"/>
      <c r="D281" s="22"/>
      <c r="E281" s="19"/>
    </row>
    <row r="282" spans="1:5" ht="12.75">
      <c r="A282" s="2"/>
      <c r="B282" s="745"/>
      <c r="C282" s="9"/>
      <c r="D282" s="22"/>
      <c r="E282" s="19"/>
    </row>
    <row r="283" spans="1:6" ht="14.25">
      <c r="A283" s="2"/>
      <c r="B283" s="687" t="s">
        <v>659</v>
      </c>
      <c r="C283" s="51" t="s">
        <v>294</v>
      </c>
      <c r="D283" s="722">
        <v>11.35</v>
      </c>
      <c r="E283" s="19"/>
      <c r="F283" s="1798">
        <f>D283*E283</f>
        <v>0</v>
      </c>
    </row>
    <row r="284" spans="1:5" ht="12.75">
      <c r="A284" s="2"/>
      <c r="B284" s="691"/>
      <c r="C284" s="9"/>
      <c r="D284" s="6"/>
      <c r="E284" s="703"/>
    </row>
    <row r="285" spans="1:5" ht="63.75">
      <c r="A285" s="2" t="s">
        <v>434</v>
      </c>
      <c r="B285" s="750" t="s">
        <v>723</v>
      </c>
      <c r="C285" s="51"/>
      <c r="D285" s="722"/>
      <c r="E285" s="19"/>
    </row>
    <row r="286" spans="1:6" ht="12.75">
      <c r="A286" s="2"/>
      <c r="B286" s="687" t="s">
        <v>724</v>
      </c>
      <c r="C286" s="51" t="s">
        <v>53</v>
      </c>
      <c r="D286" s="722">
        <v>1</v>
      </c>
      <c r="E286" s="19"/>
      <c r="F286" s="1798">
        <f>D286*E286</f>
        <v>0</v>
      </c>
    </row>
    <row r="287" spans="1:5" ht="12.75">
      <c r="A287" s="2"/>
      <c r="B287" s="687"/>
      <c r="C287" s="51"/>
      <c r="D287" s="722"/>
      <c r="E287" s="19"/>
    </row>
    <row r="288" spans="1:5" ht="12.75">
      <c r="A288" s="2"/>
      <c r="B288" s="687"/>
      <c r="C288" s="51"/>
      <c r="D288" s="722"/>
      <c r="E288" s="19"/>
    </row>
    <row r="289" spans="1:5" ht="76.5">
      <c r="A289" s="2" t="s">
        <v>430</v>
      </c>
      <c r="B289" s="687" t="s">
        <v>725</v>
      </c>
      <c r="C289" s="51"/>
      <c r="D289" s="722"/>
      <c r="E289" s="19"/>
    </row>
    <row r="290" spans="1:6" ht="12.75">
      <c r="A290" s="2"/>
      <c r="B290" s="691" t="s">
        <v>264</v>
      </c>
      <c r="C290" s="9" t="s">
        <v>53</v>
      </c>
      <c r="D290" s="6">
        <v>72</v>
      </c>
      <c r="E290" s="703"/>
      <c r="F290" s="1798">
        <f>D290*E290</f>
        <v>0</v>
      </c>
    </row>
    <row r="291" spans="1:5" ht="12.75">
      <c r="A291" s="2"/>
      <c r="B291" s="691"/>
      <c r="C291" s="9"/>
      <c r="D291" s="6"/>
      <c r="E291" s="703"/>
    </row>
    <row r="292" spans="1:6" ht="25.5">
      <c r="A292" s="2"/>
      <c r="B292" s="711" t="s">
        <v>726</v>
      </c>
      <c r="C292" s="712"/>
      <c r="D292" s="713"/>
      <c r="E292" s="714"/>
      <c r="F292" s="1819">
        <f>F290+F286+F283+F270+F266+F262+F258+F253+F252+F245+F237+F233+F222+F217+F212+F207+F206+F200+F195+F191+F187</f>
        <v>0</v>
      </c>
    </row>
    <row r="293" spans="1:5" ht="12.75">
      <c r="A293" s="2"/>
      <c r="B293" s="691"/>
      <c r="C293" s="9"/>
      <c r="D293" s="6"/>
      <c r="E293" s="703"/>
    </row>
    <row r="294" spans="1:5" ht="12.75">
      <c r="A294" s="2"/>
      <c r="B294" s="691"/>
      <c r="C294" s="9"/>
      <c r="D294" s="6"/>
      <c r="E294" s="703"/>
    </row>
    <row r="295" spans="1:5" ht="12.75">
      <c r="A295" s="2"/>
      <c r="B295" s="691"/>
      <c r="C295" s="9"/>
      <c r="D295" s="6"/>
      <c r="E295" s="703"/>
    </row>
    <row r="296" spans="1:5" ht="12.75">
      <c r="A296" s="2"/>
      <c r="B296" s="691"/>
      <c r="C296" s="9"/>
      <c r="D296" s="6"/>
      <c r="E296" s="703"/>
    </row>
    <row r="297" spans="1:5" ht="25.5">
      <c r="A297" s="53" t="s">
        <v>85</v>
      </c>
      <c r="B297" s="715" t="s">
        <v>727</v>
      </c>
      <c r="C297" s="9"/>
      <c r="D297" s="6"/>
      <c r="E297" s="703"/>
    </row>
    <row r="298" spans="1:5" ht="12.75">
      <c r="A298" s="2"/>
      <c r="B298" s="691"/>
      <c r="C298" s="9"/>
      <c r="D298" s="6"/>
      <c r="E298" s="703"/>
    </row>
    <row r="299" spans="1:5" ht="12.75">
      <c r="A299" s="2"/>
      <c r="B299" s="691"/>
      <c r="C299" s="9"/>
      <c r="D299" s="6"/>
      <c r="E299" s="703"/>
    </row>
    <row r="300" spans="1:2" ht="63.75">
      <c r="A300" s="720"/>
      <c r="B300" s="738" t="s">
        <v>679</v>
      </c>
    </row>
    <row r="301" spans="1:2" ht="12.75">
      <c r="A301" s="720"/>
      <c r="B301" s="738"/>
    </row>
    <row r="302" spans="1:5" ht="12.75">
      <c r="A302" s="53"/>
      <c r="B302" s="739" t="s">
        <v>680</v>
      </c>
      <c r="C302" s="9"/>
      <c r="D302" s="6"/>
      <c r="E302" s="703"/>
    </row>
    <row r="303" spans="1:5" ht="12.75">
      <c r="A303" s="2"/>
      <c r="B303" s="691"/>
      <c r="C303" s="9"/>
      <c r="D303" s="6"/>
      <c r="E303" s="703"/>
    </row>
    <row r="304" spans="1:2" ht="89.25">
      <c r="A304" s="2" t="s">
        <v>6</v>
      </c>
      <c r="B304" s="699" t="s">
        <v>728</v>
      </c>
    </row>
    <row r="305" spans="1:2" ht="25.5">
      <c r="A305" s="2"/>
      <c r="B305" s="699" t="s">
        <v>682</v>
      </c>
    </row>
    <row r="306" spans="1:6" ht="14.25">
      <c r="A306" s="720"/>
      <c r="B306" s="699" t="s">
        <v>347</v>
      </c>
      <c r="C306" s="51" t="s">
        <v>313</v>
      </c>
      <c r="D306" s="1920">
        <v>14</v>
      </c>
      <c r="E306" s="1919"/>
      <c r="F306" s="1798">
        <f>D306*E306</f>
        <v>0</v>
      </c>
    </row>
    <row r="307" spans="1:5" ht="12.75">
      <c r="A307" s="2"/>
      <c r="B307" s="691"/>
      <c r="C307" s="9"/>
      <c r="D307" s="6"/>
      <c r="E307" s="703"/>
    </row>
    <row r="308" spans="1:5" ht="12.75">
      <c r="A308" s="2"/>
      <c r="B308" s="691"/>
      <c r="C308" s="9"/>
      <c r="D308" s="6"/>
      <c r="E308" s="703"/>
    </row>
    <row r="309" spans="1:5" ht="38.25">
      <c r="A309" s="2" t="s">
        <v>7</v>
      </c>
      <c r="B309" s="691" t="s">
        <v>683</v>
      </c>
      <c r="C309" s="9"/>
      <c r="D309" s="6"/>
      <c r="E309" s="703"/>
    </row>
    <row r="310" spans="1:6" ht="14.25">
      <c r="A310" s="2"/>
      <c r="B310" s="699" t="s">
        <v>627</v>
      </c>
      <c r="C310" s="51" t="s">
        <v>313</v>
      </c>
      <c r="D310" s="6">
        <v>1</v>
      </c>
      <c r="E310" s="703"/>
      <c r="F310" s="1798">
        <f>D310*E310</f>
        <v>0</v>
      </c>
    </row>
    <row r="311" spans="1:5" ht="12.75">
      <c r="A311" s="2"/>
      <c r="B311" s="691"/>
      <c r="C311" s="9"/>
      <c r="D311" s="6"/>
      <c r="E311" s="703"/>
    </row>
    <row r="312" spans="1:5" ht="12.75">
      <c r="A312" s="2"/>
      <c r="B312" s="691"/>
      <c r="C312" s="9"/>
      <c r="D312" s="6"/>
      <c r="E312" s="703"/>
    </row>
    <row r="313" spans="1:6" ht="63.75">
      <c r="A313" s="2" t="s">
        <v>8</v>
      </c>
      <c r="B313" s="699" t="s">
        <v>684</v>
      </c>
      <c r="C313" s="51"/>
      <c r="D313" s="725"/>
      <c r="E313" s="726"/>
      <c r="F313" s="1801"/>
    </row>
    <row r="314" spans="1:6" ht="14.25">
      <c r="A314" s="2"/>
      <c r="B314" s="691" t="s">
        <v>685</v>
      </c>
      <c r="C314" s="51" t="s">
        <v>294</v>
      </c>
      <c r="D314" s="6">
        <v>12</v>
      </c>
      <c r="E314" s="703"/>
      <c r="F314" s="1798">
        <f>D314*E314</f>
        <v>0</v>
      </c>
    </row>
    <row r="315" spans="1:5" ht="12.75">
      <c r="A315" s="2"/>
      <c r="B315" s="691"/>
      <c r="C315" s="9"/>
      <c r="D315" s="6"/>
      <c r="E315" s="703"/>
    </row>
    <row r="316" spans="1:5" ht="12.75">
      <c r="A316" s="2"/>
      <c r="B316" s="691"/>
      <c r="C316" s="9"/>
      <c r="D316" s="6"/>
      <c r="E316" s="703"/>
    </row>
    <row r="317" spans="1:6" ht="51">
      <c r="A317" s="2" t="s">
        <v>10</v>
      </c>
      <c r="B317" s="740" t="s">
        <v>686</v>
      </c>
      <c r="C317" s="51"/>
      <c r="D317" s="725"/>
      <c r="E317" s="726"/>
      <c r="F317" s="1801"/>
    </row>
    <row r="318" spans="1:6" ht="51">
      <c r="A318" s="2"/>
      <c r="B318" s="699" t="s">
        <v>687</v>
      </c>
      <c r="C318" s="51"/>
      <c r="D318" s="725"/>
      <c r="E318" s="726"/>
      <c r="F318" s="1801"/>
    </row>
    <row r="319" spans="1:6" ht="14.25">
      <c r="A319" s="2"/>
      <c r="B319" s="699" t="s">
        <v>316</v>
      </c>
      <c r="C319" s="51" t="s">
        <v>313</v>
      </c>
      <c r="D319" s="732">
        <v>3.1</v>
      </c>
      <c r="E319" s="726"/>
      <c r="F319" s="1796">
        <f>D319*E319</f>
        <v>0</v>
      </c>
    </row>
    <row r="320" spans="1:5" ht="12.75">
      <c r="A320" s="2"/>
      <c r="B320" s="691"/>
      <c r="C320" s="9"/>
      <c r="D320" s="6"/>
      <c r="E320" s="703"/>
    </row>
    <row r="321" spans="1:5" ht="12.75">
      <c r="A321" s="2"/>
      <c r="B321" s="691"/>
      <c r="C321" s="9"/>
      <c r="D321" s="6"/>
      <c r="E321" s="703"/>
    </row>
    <row r="322" spans="1:6" ht="25.5">
      <c r="A322" s="2" t="s">
        <v>29</v>
      </c>
      <c r="B322" s="699" t="s">
        <v>312</v>
      </c>
      <c r="C322" s="51"/>
      <c r="D322" s="725"/>
      <c r="E322" s="726"/>
      <c r="F322" s="1801"/>
    </row>
    <row r="323" spans="1:6" ht="25.5">
      <c r="A323" s="2"/>
      <c r="B323" s="699" t="s">
        <v>642</v>
      </c>
      <c r="C323" s="51"/>
      <c r="D323" s="725"/>
      <c r="E323" s="726"/>
      <c r="F323" s="1801"/>
    </row>
    <row r="324" spans="1:6" ht="12.75">
      <c r="A324" s="2"/>
      <c r="B324" s="699" t="s">
        <v>417</v>
      </c>
      <c r="C324" s="51"/>
      <c r="D324" s="725"/>
      <c r="E324" s="726"/>
      <c r="F324" s="1801"/>
    </row>
    <row r="325" spans="1:6" ht="12.75">
      <c r="A325" s="2"/>
      <c r="B325" s="699" t="s">
        <v>644</v>
      </c>
      <c r="C325" s="9" t="s">
        <v>309</v>
      </c>
      <c r="D325" s="733">
        <v>160</v>
      </c>
      <c r="F325" s="1796">
        <f>D325*E325</f>
        <v>0</v>
      </c>
    </row>
    <row r="326" spans="1:6" ht="12.75">
      <c r="A326" s="2"/>
      <c r="B326" s="699" t="s">
        <v>645</v>
      </c>
      <c r="C326" s="9" t="s">
        <v>309</v>
      </c>
      <c r="D326" s="733">
        <v>240</v>
      </c>
      <c r="F326" s="1796">
        <f>D326*E326</f>
        <v>0</v>
      </c>
    </row>
    <row r="327" spans="1:5" ht="12.75">
      <c r="A327" s="2"/>
      <c r="B327" s="691"/>
      <c r="C327" s="9"/>
      <c r="D327" s="6"/>
      <c r="E327" s="703"/>
    </row>
    <row r="328" spans="1:5" ht="12.75">
      <c r="A328" s="2"/>
      <c r="B328" s="691"/>
      <c r="C328" s="9"/>
      <c r="D328" s="6"/>
      <c r="E328" s="703"/>
    </row>
    <row r="329" spans="1:4" ht="127.5">
      <c r="A329" s="723" t="s">
        <v>115</v>
      </c>
      <c r="B329" s="699" t="s">
        <v>688</v>
      </c>
      <c r="C329" s="734"/>
      <c r="D329" s="725"/>
    </row>
    <row r="330" spans="1:4" ht="25.5">
      <c r="A330" s="723"/>
      <c r="B330" s="699" t="s">
        <v>689</v>
      </c>
      <c r="C330" s="734"/>
      <c r="D330" s="725"/>
    </row>
    <row r="331" spans="1:6" ht="14.25">
      <c r="A331" s="723"/>
      <c r="B331" s="699" t="s">
        <v>690</v>
      </c>
      <c r="C331" s="51" t="s">
        <v>294</v>
      </c>
      <c r="D331" s="731">
        <v>9</v>
      </c>
      <c r="F331" s="1798">
        <f>D331*E331</f>
        <v>0</v>
      </c>
    </row>
    <row r="332" spans="1:5" ht="12.75">
      <c r="A332" s="2"/>
      <c r="B332" s="691"/>
      <c r="C332" s="9"/>
      <c r="D332" s="6"/>
      <c r="E332" s="703"/>
    </row>
    <row r="333" spans="1:5" ht="12.75">
      <c r="A333" s="2"/>
      <c r="B333" s="691"/>
      <c r="C333" s="9"/>
      <c r="D333" s="6"/>
      <c r="E333" s="703"/>
    </row>
    <row r="334" spans="1:5" ht="25.5">
      <c r="A334" s="2" t="s">
        <v>105</v>
      </c>
      <c r="B334" s="691" t="s">
        <v>691</v>
      </c>
      <c r="C334" s="9"/>
      <c r="D334" s="6"/>
      <c r="E334" s="703"/>
    </row>
    <row r="335" spans="1:5" ht="89.25">
      <c r="A335" s="2"/>
      <c r="B335" s="691" t="s">
        <v>692</v>
      </c>
      <c r="C335" s="9"/>
      <c r="D335" s="6"/>
      <c r="E335" s="703"/>
    </row>
    <row r="336" spans="1:6" ht="12.75">
      <c r="A336" s="2"/>
      <c r="B336" s="691" t="s">
        <v>693</v>
      </c>
      <c r="C336" s="9" t="s">
        <v>53</v>
      </c>
      <c r="D336" s="722">
        <v>2</v>
      </c>
      <c r="E336" s="703"/>
      <c r="F336" s="1798">
        <f>D336*E336</f>
        <v>0</v>
      </c>
    </row>
    <row r="337" spans="1:5" ht="12.75">
      <c r="A337" s="2"/>
      <c r="B337" s="691"/>
      <c r="C337" s="9"/>
      <c r="D337" s="722"/>
      <c r="E337" s="703"/>
    </row>
    <row r="338" spans="1:5" ht="12.75">
      <c r="A338" s="2"/>
      <c r="B338" s="691"/>
      <c r="C338" s="9"/>
      <c r="D338" s="722"/>
      <c r="E338" s="703"/>
    </row>
    <row r="339" spans="1:5" ht="38.25">
      <c r="A339" s="2" t="s">
        <v>286</v>
      </c>
      <c r="B339" s="691" t="s">
        <v>694</v>
      </c>
      <c r="C339" s="9"/>
      <c r="D339" s="6"/>
      <c r="E339" s="703"/>
    </row>
    <row r="340" spans="1:5" ht="12.75">
      <c r="A340" s="2"/>
      <c r="B340" s="691"/>
      <c r="C340" s="9"/>
      <c r="D340" s="6"/>
      <c r="E340" s="703"/>
    </row>
    <row r="341" spans="1:6" ht="14.25">
      <c r="A341" s="2"/>
      <c r="B341" s="699" t="s">
        <v>625</v>
      </c>
      <c r="C341" s="51" t="s">
        <v>313</v>
      </c>
      <c r="D341" s="6">
        <v>13</v>
      </c>
      <c r="E341" s="703"/>
      <c r="F341" s="1798">
        <f>D341*E341</f>
        <v>0</v>
      </c>
    </row>
    <row r="342" spans="1:5" ht="12.75">
      <c r="A342" s="2"/>
      <c r="B342" s="691"/>
      <c r="C342" s="9"/>
      <c r="D342" s="6"/>
      <c r="E342" s="703"/>
    </row>
    <row r="343" spans="1:5" ht="12.75">
      <c r="A343" s="2"/>
      <c r="B343" s="691"/>
      <c r="C343" s="9"/>
      <c r="D343" s="6"/>
      <c r="E343" s="703"/>
    </row>
    <row r="344" spans="1:5" ht="12.75">
      <c r="A344" s="2"/>
      <c r="B344" s="691"/>
      <c r="C344" s="9"/>
      <c r="D344" s="6"/>
      <c r="E344" s="703"/>
    </row>
    <row r="345" spans="1:5" ht="12.75">
      <c r="A345" s="2"/>
      <c r="B345" s="739" t="s">
        <v>695</v>
      </c>
      <c r="C345" s="9"/>
      <c r="D345" s="6"/>
      <c r="E345" s="703"/>
    </row>
    <row r="346" spans="1:5" ht="12.75">
      <c r="A346" s="2"/>
      <c r="B346" s="691"/>
      <c r="C346" s="9"/>
      <c r="D346" s="6"/>
      <c r="E346" s="703"/>
    </row>
    <row r="347" spans="1:5" ht="51">
      <c r="A347" s="2" t="s">
        <v>282</v>
      </c>
      <c r="B347" s="691" t="s">
        <v>696</v>
      </c>
      <c r="C347" s="9"/>
      <c r="D347" s="6"/>
      <c r="E347" s="703"/>
    </row>
    <row r="348" spans="1:5" ht="51">
      <c r="A348" s="2"/>
      <c r="B348" s="691" t="s">
        <v>697</v>
      </c>
      <c r="C348" s="9"/>
      <c r="D348" s="6"/>
      <c r="E348" s="703"/>
    </row>
    <row r="349" spans="1:5" ht="38.25">
      <c r="A349" s="2"/>
      <c r="B349" s="691" t="s">
        <v>698</v>
      </c>
      <c r="C349" s="9"/>
      <c r="D349" s="6"/>
      <c r="E349" s="703"/>
    </row>
    <row r="350" spans="1:5" ht="25.5">
      <c r="A350" s="2"/>
      <c r="B350" s="691" t="s">
        <v>699</v>
      </c>
      <c r="C350" s="9"/>
      <c r="D350" s="6"/>
      <c r="E350" s="703"/>
    </row>
    <row r="351" spans="1:6" ht="25.5">
      <c r="A351" s="2"/>
      <c r="B351" s="691" t="s">
        <v>700</v>
      </c>
      <c r="C351" s="9" t="s">
        <v>13</v>
      </c>
      <c r="D351" s="6">
        <v>1</v>
      </c>
      <c r="E351" s="703"/>
      <c r="F351" s="1798">
        <f>D351*E351</f>
        <v>0</v>
      </c>
    </row>
    <row r="352" spans="1:5" ht="12.75">
      <c r="A352" s="2"/>
      <c r="B352" s="691"/>
      <c r="C352" s="9"/>
      <c r="D352" s="6"/>
      <c r="E352" s="703"/>
    </row>
    <row r="353" spans="1:5" ht="12.75">
      <c r="A353" s="2"/>
      <c r="B353" s="691"/>
      <c r="C353" s="9"/>
      <c r="D353" s="6"/>
      <c r="E353" s="703"/>
    </row>
    <row r="354" spans="1:5" ht="102">
      <c r="A354" s="2" t="s">
        <v>279</v>
      </c>
      <c r="B354" s="699" t="s">
        <v>701</v>
      </c>
      <c r="C354" s="9"/>
      <c r="D354" s="6"/>
      <c r="E354" s="703"/>
    </row>
    <row r="355" spans="1:6" ht="14.25">
      <c r="A355" s="2"/>
      <c r="B355" s="699" t="s">
        <v>327</v>
      </c>
      <c r="C355" s="51" t="s">
        <v>294</v>
      </c>
      <c r="D355" s="722">
        <v>53</v>
      </c>
      <c r="E355" s="703"/>
      <c r="F355" s="1798">
        <f>D355*E355</f>
        <v>0</v>
      </c>
    </row>
    <row r="356" spans="1:5" ht="12.75">
      <c r="A356" s="2"/>
      <c r="B356" s="691"/>
      <c r="C356" s="9"/>
      <c r="D356" s="6"/>
      <c r="E356" s="703"/>
    </row>
    <row r="357" spans="1:5" ht="12.75">
      <c r="A357" s="2"/>
      <c r="B357" s="691"/>
      <c r="C357" s="9"/>
      <c r="D357" s="6"/>
      <c r="E357" s="703"/>
    </row>
    <row r="358" spans="1:6" ht="51">
      <c r="A358" s="2" t="s">
        <v>276</v>
      </c>
      <c r="B358" s="740" t="s">
        <v>702</v>
      </c>
      <c r="C358" s="51"/>
      <c r="D358" s="725"/>
      <c r="E358" s="726"/>
      <c r="F358" s="1801"/>
    </row>
    <row r="359" spans="1:6" ht="51">
      <c r="A359" s="2"/>
      <c r="B359" s="740" t="s">
        <v>703</v>
      </c>
      <c r="C359" s="51"/>
      <c r="D359" s="725"/>
      <c r="E359" s="726"/>
      <c r="F359" s="1801"/>
    </row>
    <row r="360" spans="1:6" ht="38.25">
      <c r="A360" s="24"/>
      <c r="B360" s="740" t="s">
        <v>704</v>
      </c>
      <c r="C360" s="51"/>
      <c r="D360" s="725"/>
      <c r="E360" s="726"/>
      <c r="F360" s="1801"/>
    </row>
    <row r="361" spans="1:6" ht="25.5">
      <c r="A361" s="24"/>
      <c r="B361" s="740" t="s">
        <v>705</v>
      </c>
      <c r="C361" s="51"/>
      <c r="D361" s="725"/>
      <c r="E361" s="726"/>
      <c r="F361" s="1801"/>
    </row>
    <row r="362" spans="1:6" ht="51">
      <c r="A362" s="24"/>
      <c r="B362" s="740" t="s">
        <v>706</v>
      </c>
      <c r="C362" s="51"/>
      <c r="D362" s="725"/>
      <c r="E362" s="726"/>
      <c r="F362" s="1801"/>
    </row>
    <row r="363" spans="1:6" ht="14.25">
      <c r="A363" s="24"/>
      <c r="B363" s="740" t="s">
        <v>316</v>
      </c>
      <c r="C363" s="51" t="s">
        <v>313</v>
      </c>
      <c r="D363" s="731">
        <v>5.1</v>
      </c>
      <c r="E363" s="726"/>
      <c r="F363" s="1796">
        <f>D363*E363</f>
        <v>0</v>
      </c>
    </row>
    <row r="364" spans="1:6" ht="12.75">
      <c r="A364" s="24"/>
      <c r="B364" s="741"/>
      <c r="C364" s="51"/>
      <c r="D364" s="725"/>
      <c r="E364" s="726"/>
      <c r="F364" s="1796"/>
    </row>
    <row r="365" spans="1:3" ht="12.75">
      <c r="A365" s="55"/>
      <c r="B365" s="742"/>
      <c r="C365" s="9"/>
    </row>
    <row r="366" spans="1:6" ht="25.5">
      <c r="A366" s="2" t="s">
        <v>273</v>
      </c>
      <c r="B366" s="740" t="s">
        <v>312</v>
      </c>
      <c r="C366" s="51"/>
      <c r="D366" s="725"/>
      <c r="E366" s="726"/>
      <c r="F366" s="1801"/>
    </row>
    <row r="367" spans="1:6" ht="25.5">
      <c r="A367" s="24"/>
      <c r="B367" s="740" t="s">
        <v>642</v>
      </c>
      <c r="C367" s="51"/>
      <c r="D367" s="57"/>
      <c r="E367" s="743"/>
      <c r="F367" s="1801"/>
    </row>
    <row r="368" spans="1:6" ht="38.25">
      <c r="A368" s="24"/>
      <c r="B368" s="744" t="s">
        <v>707</v>
      </c>
      <c r="C368" s="51"/>
      <c r="D368" s="57"/>
      <c r="E368" s="743"/>
      <c r="F368" s="1801"/>
    </row>
    <row r="369" spans="1:6" ht="12.75">
      <c r="A369" s="24"/>
      <c r="B369" s="740" t="s">
        <v>417</v>
      </c>
      <c r="C369" s="51"/>
      <c r="D369" s="57"/>
      <c r="E369" s="743"/>
      <c r="F369" s="1801"/>
    </row>
    <row r="370" spans="1:6" ht="12.75">
      <c r="A370" s="24"/>
      <c r="B370" s="740" t="s">
        <v>644</v>
      </c>
      <c r="C370" s="9" t="s">
        <v>309</v>
      </c>
      <c r="D370" s="722">
        <v>280</v>
      </c>
      <c r="E370" s="54"/>
      <c r="F370" s="1796">
        <f>D370*E370</f>
        <v>0</v>
      </c>
    </row>
    <row r="371" spans="1:6" ht="12.75">
      <c r="A371" s="24"/>
      <c r="B371" s="740" t="s">
        <v>645</v>
      </c>
      <c r="C371" s="9" t="s">
        <v>309</v>
      </c>
      <c r="D371" s="722">
        <v>420</v>
      </c>
      <c r="E371" s="54"/>
      <c r="F371" s="1796">
        <f>D371*E371</f>
        <v>0</v>
      </c>
    </row>
    <row r="372" spans="1:5" ht="12.75">
      <c r="A372" s="24"/>
      <c r="B372" s="745"/>
      <c r="C372" s="21"/>
      <c r="D372" s="22"/>
      <c r="E372" s="19"/>
    </row>
    <row r="373" spans="1:5" ht="12.75">
      <c r="A373" s="24"/>
      <c r="B373" s="745"/>
      <c r="C373" s="21"/>
      <c r="D373" s="22"/>
      <c r="E373" s="19"/>
    </row>
    <row r="374" spans="1:6" ht="76.5">
      <c r="A374" s="2" t="s">
        <v>449</v>
      </c>
      <c r="B374" s="699" t="s">
        <v>646</v>
      </c>
      <c r="C374" s="734"/>
      <c r="D374" s="725"/>
      <c r="E374" s="726"/>
      <c r="F374" s="1801"/>
    </row>
    <row r="375" spans="1:6" ht="12.75">
      <c r="A375" s="2"/>
      <c r="B375" s="699" t="s">
        <v>647</v>
      </c>
      <c r="C375" s="734"/>
      <c r="D375" s="725"/>
      <c r="E375" s="726"/>
      <c r="F375" s="1801"/>
    </row>
    <row r="376" spans="1:6" ht="14.25">
      <c r="A376" s="2"/>
      <c r="B376" s="699" t="s">
        <v>648</v>
      </c>
      <c r="C376" s="51" t="s">
        <v>294</v>
      </c>
      <c r="D376" s="735">
        <v>21</v>
      </c>
      <c r="E376" s="726"/>
      <c r="F376" s="1796">
        <f>D376*E376</f>
        <v>0</v>
      </c>
    </row>
    <row r="377" spans="1:6" ht="12.75">
      <c r="A377" s="2"/>
      <c r="B377" s="699"/>
      <c r="C377" s="51"/>
      <c r="D377" s="735"/>
      <c r="E377" s="726"/>
      <c r="F377" s="1796"/>
    </row>
    <row r="378" spans="1:6" ht="12.75">
      <c r="A378" s="2"/>
      <c r="B378" s="699"/>
      <c r="C378" s="51"/>
      <c r="D378" s="735"/>
      <c r="E378" s="726"/>
      <c r="F378" s="1796"/>
    </row>
    <row r="379" spans="1:6" ht="76.5">
      <c r="A379" s="746" t="s">
        <v>446</v>
      </c>
      <c r="B379" s="747" t="s">
        <v>708</v>
      </c>
      <c r="C379" s="730"/>
      <c r="D379" s="735"/>
      <c r="E379" s="748"/>
      <c r="F379" s="1803"/>
    </row>
    <row r="380" spans="1:6" ht="14.25">
      <c r="A380" s="746"/>
      <c r="B380" s="747" t="s">
        <v>709</v>
      </c>
      <c r="C380" s="730" t="s">
        <v>294</v>
      </c>
      <c r="D380" s="735">
        <v>35</v>
      </c>
      <c r="E380" s="748"/>
      <c r="F380" s="1803">
        <f>D380*E380</f>
        <v>0</v>
      </c>
    </row>
    <row r="381" spans="1:6" ht="12.75">
      <c r="A381" s="2"/>
      <c r="B381" s="699"/>
      <c r="C381" s="51"/>
      <c r="D381" s="735"/>
      <c r="E381" s="726"/>
      <c r="F381" s="1796"/>
    </row>
    <row r="382" spans="1:5" ht="12.75">
      <c r="A382" s="24"/>
      <c r="B382" s="745"/>
      <c r="C382" s="21"/>
      <c r="D382" s="22"/>
      <c r="E382" s="19"/>
    </row>
    <row r="383" spans="1:5" ht="127.5">
      <c r="A383" s="2" t="s">
        <v>443</v>
      </c>
      <c r="B383" s="687" t="s">
        <v>710</v>
      </c>
      <c r="C383" s="9"/>
      <c r="D383" s="22"/>
      <c r="E383" s="19"/>
    </row>
    <row r="384" spans="1:6" ht="14.25">
      <c r="A384" s="2"/>
      <c r="B384" s="740" t="s">
        <v>711</v>
      </c>
      <c r="C384" s="51" t="s">
        <v>313</v>
      </c>
      <c r="D384" s="722">
        <v>0.7</v>
      </c>
      <c r="E384" s="19"/>
      <c r="F384" s="1798">
        <f>D384*E384</f>
        <v>0</v>
      </c>
    </row>
    <row r="385" spans="1:5" ht="12.75">
      <c r="A385" s="2"/>
      <c r="B385" s="687"/>
      <c r="C385" s="9"/>
      <c r="D385" s="6"/>
      <c r="E385" s="19"/>
    </row>
    <row r="386" spans="1:5" ht="12.75">
      <c r="A386" s="2"/>
      <c r="B386" s="687"/>
      <c r="C386" s="9"/>
      <c r="D386" s="6"/>
      <c r="E386" s="19"/>
    </row>
    <row r="387" spans="1:5" ht="63.75">
      <c r="A387" s="2" t="s">
        <v>440</v>
      </c>
      <c r="B387" s="687" t="s">
        <v>712</v>
      </c>
      <c r="C387" s="9"/>
      <c r="D387" s="6"/>
      <c r="E387" s="19"/>
    </row>
    <row r="388" spans="1:6" ht="27">
      <c r="A388" s="2"/>
      <c r="B388" s="740" t="s">
        <v>713</v>
      </c>
      <c r="C388" s="51" t="s">
        <v>313</v>
      </c>
      <c r="D388" s="735">
        <v>1.8</v>
      </c>
      <c r="E388" s="749"/>
      <c r="F388" s="1797">
        <f>D388*E388</f>
        <v>0</v>
      </c>
    </row>
    <row r="389" spans="1:5" ht="12.75">
      <c r="A389" s="24"/>
      <c r="B389" s="745"/>
      <c r="C389" s="21"/>
      <c r="D389" s="22"/>
      <c r="E389" s="19"/>
    </row>
    <row r="390" spans="1:5" ht="12.75">
      <c r="A390" s="24"/>
      <c r="B390" s="745"/>
      <c r="C390" s="21"/>
      <c r="D390" s="22"/>
      <c r="E390" s="19"/>
    </row>
    <row r="391" spans="1:5" ht="25.5">
      <c r="A391" s="2" t="s">
        <v>437</v>
      </c>
      <c r="B391" s="687" t="s">
        <v>714</v>
      </c>
      <c r="C391" s="9"/>
      <c r="D391" s="22"/>
      <c r="E391" s="19"/>
    </row>
    <row r="392" spans="1:5" ht="38.25">
      <c r="A392" s="2"/>
      <c r="B392" s="687" t="s">
        <v>715</v>
      </c>
      <c r="C392" s="9"/>
      <c r="D392" s="22"/>
      <c r="E392" s="19"/>
    </row>
    <row r="393" spans="1:5" ht="63.75">
      <c r="A393" s="2"/>
      <c r="B393" s="687" t="s">
        <v>716</v>
      </c>
      <c r="C393" s="9"/>
      <c r="D393" s="22"/>
      <c r="E393" s="19"/>
    </row>
    <row r="394" spans="1:5" ht="25.5">
      <c r="A394" s="2"/>
      <c r="B394" s="687" t="s">
        <v>717</v>
      </c>
      <c r="C394" s="9"/>
      <c r="D394" s="22"/>
      <c r="E394" s="19"/>
    </row>
    <row r="395" spans="1:5" ht="12.75">
      <c r="A395" s="2"/>
      <c r="B395" s="687" t="s">
        <v>718</v>
      </c>
      <c r="C395" s="9"/>
      <c r="D395" s="22"/>
      <c r="E395" s="19"/>
    </row>
    <row r="396" spans="1:5" ht="12.75">
      <c r="A396" s="2"/>
      <c r="B396" s="687" t="s">
        <v>719</v>
      </c>
      <c r="C396" s="9"/>
      <c r="D396" s="22"/>
      <c r="E396" s="19"/>
    </row>
    <row r="397" spans="1:5" ht="38.25">
      <c r="A397" s="2"/>
      <c r="B397" s="687" t="s">
        <v>720</v>
      </c>
      <c r="C397" s="9"/>
      <c r="D397" s="22"/>
      <c r="E397" s="19"/>
    </row>
    <row r="398" spans="1:5" ht="12.75">
      <c r="A398" s="2"/>
      <c r="B398" s="687" t="s">
        <v>721</v>
      </c>
      <c r="C398" s="9"/>
      <c r="D398" s="22"/>
      <c r="E398" s="19"/>
    </row>
    <row r="399" spans="1:5" ht="12.75">
      <c r="A399" s="2"/>
      <c r="B399" s="687" t="s">
        <v>722</v>
      </c>
      <c r="C399" s="9"/>
      <c r="D399" s="22"/>
      <c r="E399" s="19"/>
    </row>
    <row r="400" spans="1:5" ht="12.75">
      <c r="A400" s="2"/>
      <c r="B400" s="745"/>
      <c r="C400" s="9"/>
      <c r="D400" s="22"/>
      <c r="E400" s="19"/>
    </row>
    <row r="401" spans="1:6" ht="14.25">
      <c r="A401" s="2"/>
      <c r="B401" s="687" t="s">
        <v>659</v>
      </c>
      <c r="C401" s="51" t="s">
        <v>294</v>
      </c>
      <c r="D401" s="722">
        <v>11.35</v>
      </c>
      <c r="E401" s="19"/>
      <c r="F401" s="1798">
        <f>D401*E401</f>
        <v>0</v>
      </c>
    </row>
    <row r="402" spans="1:5" ht="12.75">
      <c r="A402" s="2"/>
      <c r="B402" s="691"/>
      <c r="C402" s="9"/>
      <c r="D402" s="6"/>
      <c r="E402" s="703"/>
    </row>
    <row r="403" spans="1:5" ht="63.75">
      <c r="A403" s="2" t="s">
        <v>434</v>
      </c>
      <c r="B403" s="750" t="s">
        <v>723</v>
      </c>
      <c r="C403" s="51"/>
      <c r="D403" s="722"/>
      <c r="E403" s="19"/>
    </row>
    <row r="404" spans="1:6" ht="12.75">
      <c r="A404" s="2"/>
      <c r="B404" s="687" t="s">
        <v>724</v>
      </c>
      <c r="C404" s="51" t="s">
        <v>53</v>
      </c>
      <c r="D404" s="722">
        <v>1</v>
      </c>
      <c r="E404" s="19"/>
      <c r="F404" s="1798">
        <f>D404*E404</f>
        <v>0</v>
      </c>
    </row>
    <row r="405" spans="1:5" ht="12.75">
      <c r="A405" s="2"/>
      <c r="B405" s="687"/>
      <c r="C405" s="51"/>
      <c r="D405" s="722"/>
      <c r="E405" s="19"/>
    </row>
    <row r="406" spans="1:5" ht="12.75">
      <c r="A406" s="2"/>
      <c r="B406" s="687"/>
      <c r="C406" s="51"/>
      <c r="D406" s="722"/>
      <c r="E406" s="19"/>
    </row>
    <row r="407" spans="1:5" ht="76.5">
      <c r="A407" s="2" t="s">
        <v>430</v>
      </c>
      <c r="B407" s="687" t="s">
        <v>725</v>
      </c>
      <c r="C407" s="51"/>
      <c r="D407" s="722"/>
      <c r="E407" s="19"/>
    </row>
    <row r="408" spans="1:6" ht="12.75">
      <c r="A408" s="2"/>
      <c r="B408" s="691" t="s">
        <v>264</v>
      </c>
      <c r="C408" s="9" t="s">
        <v>53</v>
      </c>
      <c r="D408" s="6">
        <v>72</v>
      </c>
      <c r="E408" s="703"/>
      <c r="F408" s="1798">
        <f>D408*E408</f>
        <v>0</v>
      </c>
    </row>
    <row r="409" spans="1:5" ht="12.75">
      <c r="A409" s="2"/>
      <c r="B409" s="691"/>
      <c r="C409" s="9"/>
      <c r="D409" s="6"/>
      <c r="E409" s="703"/>
    </row>
    <row r="410" spans="1:6" ht="25.5">
      <c r="A410" s="2"/>
      <c r="B410" s="711" t="s">
        <v>729</v>
      </c>
      <c r="C410" s="712"/>
      <c r="D410" s="713"/>
      <c r="E410" s="714"/>
      <c r="F410" s="1819">
        <f>F408+F404+F401+F388+F384+F380+F376+F371+F370+F363+F355+F351+F341+F336+F331+F326+F325+F319+F314+F310+F306</f>
        <v>0</v>
      </c>
    </row>
    <row r="411" spans="1:5" ht="12.75">
      <c r="A411" s="2"/>
      <c r="B411" s="739"/>
      <c r="C411" s="9"/>
      <c r="D411" s="6"/>
      <c r="E411" s="703"/>
    </row>
    <row r="412" spans="1:6" ht="12.75">
      <c r="A412" s="2"/>
      <c r="B412" s="751"/>
      <c r="C412" s="43"/>
      <c r="D412" s="44"/>
      <c r="E412" s="752"/>
      <c r="F412" s="1804"/>
    </row>
    <row r="413" spans="1:6" ht="12.75">
      <c r="A413" s="2"/>
      <c r="B413" s="751"/>
      <c r="C413" s="43"/>
      <c r="D413" s="44"/>
      <c r="E413" s="752"/>
      <c r="F413" s="1804"/>
    </row>
    <row r="414" spans="1:6" ht="12.75">
      <c r="A414" s="2"/>
      <c r="B414" s="751"/>
      <c r="C414" s="43"/>
      <c r="D414" s="44"/>
      <c r="E414" s="752"/>
      <c r="F414" s="1804"/>
    </row>
    <row r="415" spans="1:6" ht="12.75">
      <c r="A415" s="746"/>
      <c r="B415" s="753"/>
      <c r="C415" s="754"/>
      <c r="D415" s="755"/>
      <c r="E415" s="756"/>
      <c r="F415" s="1805"/>
    </row>
    <row r="416" spans="1:6" ht="12.75">
      <c r="A416" s="2"/>
      <c r="B416" s="751"/>
      <c r="C416" s="43"/>
      <c r="D416" s="44"/>
      <c r="E416" s="752"/>
      <c r="F416" s="1804"/>
    </row>
    <row r="417" spans="1:6" ht="12.75">
      <c r="A417" s="53" t="s">
        <v>83</v>
      </c>
      <c r="B417" s="757" t="s">
        <v>262</v>
      </c>
      <c r="C417" s="758"/>
      <c r="D417" s="759"/>
      <c r="E417" s="47"/>
      <c r="F417" s="1804"/>
    </row>
    <row r="418" spans="1:6" ht="12.75">
      <c r="A418" s="55"/>
      <c r="B418" s="742"/>
      <c r="C418" s="21"/>
      <c r="D418" s="22"/>
      <c r="E418" s="743"/>
      <c r="F418" s="1796"/>
    </row>
    <row r="419" spans="1:5" ht="76.5">
      <c r="A419" s="2" t="s">
        <v>6</v>
      </c>
      <c r="B419" s="760" t="s">
        <v>730</v>
      </c>
      <c r="C419" s="9"/>
      <c r="D419" s="6"/>
      <c r="E419" s="761"/>
    </row>
    <row r="420" spans="1:5" ht="12.75">
      <c r="A420" s="24"/>
      <c r="B420" s="760" t="s">
        <v>731</v>
      </c>
      <c r="C420" s="21"/>
      <c r="D420" s="22"/>
      <c r="E420" s="54"/>
    </row>
    <row r="421" spans="1:5" ht="12.75">
      <c r="A421" s="24"/>
      <c r="B421" s="760" t="s">
        <v>732</v>
      </c>
      <c r="C421" s="21"/>
      <c r="D421" s="22"/>
      <c r="E421" s="54"/>
    </row>
    <row r="422" spans="1:5" ht="25.5">
      <c r="A422" s="24"/>
      <c r="B422" s="760" t="s">
        <v>733</v>
      </c>
      <c r="C422" s="21"/>
      <c r="D422" s="22"/>
      <c r="E422" s="54"/>
    </row>
    <row r="423" spans="1:5" ht="12.75">
      <c r="A423" s="24"/>
      <c r="B423" s="762"/>
      <c r="C423" s="21"/>
      <c r="D423" s="22"/>
      <c r="E423" s="54"/>
    </row>
    <row r="424" spans="1:6" ht="63.75">
      <c r="A424" s="24"/>
      <c r="B424" s="740" t="s">
        <v>734</v>
      </c>
      <c r="C424" s="21"/>
      <c r="D424" s="22"/>
      <c r="E424" s="23"/>
      <c r="F424" s="1806"/>
    </row>
    <row r="425" spans="1:6" ht="25.5">
      <c r="A425" s="24"/>
      <c r="B425" s="740" t="s">
        <v>735</v>
      </c>
      <c r="C425" s="21"/>
      <c r="D425" s="22"/>
      <c r="E425" s="23"/>
      <c r="F425" s="1806"/>
    </row>
    <row r="426" spans="1:6" ht="51">
      <c r="A426" s="24"/>
      <c r="B426" s="740" t="s">
        <v>736</v>
      </c>
      <c r="C426" s="21"/>
      <c r="D426" s="22"/>
      <c r="E426" s="23"/>
      <c r="F426" s="1806"/>
    </row>
    <row r="427" spans="1:6" ht="51">
      <c r="A427" s="24"/>
      <c r="B427" s="740" t="s">
        <v>737</v>
      </c>
      <c r="C427" s="21"/>
      <c r="D427" s="22"/>
      <c r="E427" s="23"/>
      <c r="F427" s="1806"/>
    </row>
    <row r="428" spans="1:6" ht="12.75">
      <c r="A428" s="24"/>
      <c r="B428" s="740" t="s">
        <v>738</v>
      </c>
      <c r="C428" s="21"/>
      <c r="D428" s="22"/>
      <c r="E428" s="23"/>
      <c r="F428" s="1806"/>
    </row>
    <row r="429" spans="1:6" ht="12.75">
      <c r="A429" s="24"/>
      <c r="B429" s="740" t="s">
        <v>739</v>
      </c>
      <c r="C429" s="21"/>
      <c r="D429" s="22"/>
      <c r="E429" s="23"/>
      <c r="F429" s="1806"/>
    </row>
    <row r="430" spans="1:6" ht="12.75">
      <c r="A430" s="24"/>
      <c r="B430" s="741"/>
      <c r="C430" s="21"/>
      <c r="D430" s="22"/>
      <c r="E430" s="23"/>
      <c r="F430" s="1807"/>
    </row>
    <row r="431" spans="1:6" ht="25.5">
      <c r="A431" s="2" t="s">
        <v>40</v>
      </c>
      <c r="B431" s="740" t="s">
        <v>740</v>
      </c>
      <c r="C431" s="9" t="s">
        <v>287</v>
      </c>
      <c r="D431" s="722">
        <v>309.6</v>
      </c>
      <c r="E431" s="23"/>
      <c r="F431" s="1807">
        <f>D431*E431</f>
        <v>0</v>
      </c>
    </row>
    <row r="432" spans="1:5" ht="12.75">
      <c r="A432" s="24"/>
      <c r="B432" s="763"/>
      <c r="C432" s="21"/>
      <c r="D432" s="22"/>
      <c r="E432" s="54"/>
    </row>
    <row r="433" spans="1:5" ht="12.75">
      <c r="A433" s="24"/>
      <c r="B433" s="763"/>
      <c r="C433" s="21"/>
      <c r="D433" s="22"/>
      <c r="E433" s="54"/>
    </row>
    <row r="434" spans="1:5" ht="38.25">
      <c r="A434" s="2" t="s">
        <v>7</v>
      </c>
      <c r="B434" s="764" t="s">
        <v>741</v>
      </c>
      <c r="C434" s="9"/>
      <c r="D434" s="6"/>
      <c r="E434" s="761"/>
    </row>
    <row r="435" spans="1:5" ht="25.5">
      <c r="A435" s="2"/>
      <c r="B435" s="3" t="s">
        <v>742</v>
      </c>
      <c r="C435" s="9"/>
      <c r="D435" s="6"/>
      <c r="E435" s="761"/>
    </row>
    <row r="436" spans="1:5" ht="38.25">
      <c r="A436" s="2"/>
      <c r="B436" s="3" t="s">
        <v>743</v>
      </c>
      <c r="C436" s="9"/>
      <c r="D436" s="6"/>
      <c r="E436" s="761"/>
    </row>
    <row r="437" spans="1:5" ht="25.5">
      <c r="A437" s="2"/>
      <c r="B437" s="765" t="s">
        <v>744</v>
      </c>
      <c r="C437" s="9"/>
      <c r="D437" s="6"/>
      <c r="E437" s="761"/>
    </row>
    <row r="438" spans="1:5" ht="12.75">
      <c r="A438" s="24"/>
      <c r="B438" s="766"/>
      <c r="C438" s="21"/>
      <c r="D438" s="22"/>
      <c r="E438" s="54"/>
    </row>
    <row r="439" spans="1:5" ht="63.75">
      <c r="A439" s="2"/>
      <c r="B439" s="3" t="s">
        <v>745</v>
      </c>
      <c r="C439" s="9"/>
      <c r="D439" s="6"/>
      <c r="E439" s="761"/>
    </row>
    <row r="440" spans="1:5" ht="51">
      <c r="A440" s="2"/>
      <c r="B440" s="765" t="s">
        <v>746</v>
      </c>
      <c r="C440" s="9"/>
      <c r="D440" s="6"/>
      <c r="E440" s="761"/>
    </row>
    <row r="441" spans="1:5" ht="25.5">
      <c r="A441" s="2"/>
      <c r="B441" s="760" t="s">
        <v>747</v>
      </c>
      <c r="C441" s="9"/>
      <c r="D441" s="6"/>
      <c r="E441" s="761"/>
    </row>
    <row r="442" spans="1:5" ht="12.75">
      <c r="A442" s="24"/>
      <c r="B442" s="762"/>
      <c r="C442" s="21"/>
      <c r="D442" s="22"/>
      <c r="E442" s="54"/>
    </row>
    <row r="443" spans="1:5" ht="12.75">
      <c r="A443" s="24"/>
      <c r="B443" s="3" t="s">
        <v>748</v>
      </c>
      <c r="C443" s="21"/>
      <c r="D443" s="22"/>
      <c r="E443" s="54"/>
    </row>
    <row r="444" spans="1:5" ht="12.75">
      <c r="A444" s="24"/>
      <c r="B444" s="25"/>
      <c r="C444" s="21"/>
      <c r="D444" s="22"/>
      <c r="E444" s="54"/>
    </row>
    <row r="445" spans="1:5" ht="12.75">
      <c r="A445" s="24"/>
      <c r="B445" s="3" t="s">
        <v>749</v>
      </c>
      <c r="C445" s="21"/>
      <c r="D445" s="22"/>
      <c r="E445" s="54"/>
    </row>
    <row r="446" spans="1:6" ht="25.5">
      <c r="A446" s="749"/>
      <c r="B446" s="767" t="s">
        <v>750</v>
      </c>
      <c r="C446" s="768" t="s">
        <v>53</v>
      </c>
      <c r="D446" s="9">
        <v>5</v>
      </c>
      <c r="E446" s="23"/>
      <c r="F446" s="1807">
        <f aca="true" t="shared" si="0" ref="F446:F453">D446*E446</f>
        <v>0</v>
      </c>
    </row>
    <row r="447" spans="1:6" ht="25.5">
      <c r="A447" s="749"/>
      <c r="B447" s="767" t="s">
        <v>751</v>
      </c>
      <c r="C447" s="768" t="s">
        <v>53</v>
      </c>
      <c r="D447" s="9">
        <v>1</v>
      </c>
      <c r="E447" s="23"/>
      <c r="F447" s="1807">
        <f t="shared" si="0"/>
        <v>0</v>
      </c>
    </row>
    <row r="448" spans="1:6" ht="12.75">
      <c r="A448" s="749"/>
      <c r="B448" s="767" t="s">
        <v>752</v>
      </c>
      <c r="C448" s="768" t="s">
        <v>53</v>
      </c>
      <c r="D448" s="9">
        <v>2</v>
      </c>
      <c r="E448" s="23"/>
      <c r="F448" s="1807">
        <f t="shared" si="0"/>
        <v>0</v>
      </c>
    </row>
    <row r="449" spans="1:6" ht="12.75">
      <c r="A449" s="749"/>
      <c r="B449" s="767" t="s">
        <v>753</v>
      </c>
      <c r="C449" s="768" t="s">
        <v>53</v>
      </c>
      <c r="D449" s="9">
        <v>1</v>
      </c>
      <c r="E449" s="23"/>
      <c r="F449" s="1807">
        <f t="shared" si="0"/>
        <v>0</v>
      </c>
    </row>
    <row r="450" spans="1:6" ht="12.75">
      <c r="A450" s="749"/>
      <c r="B450" s="767" t="s">
        <v>754</v>
      </c>
      <c r="C450" s="768" t="s">
        <v>53</v>
      </c>
      <c r="D450" s="9">
        <v>1</v>
      </c>
      <c r="E450" s="23"/>
      <c r="F450" s="1807">
        <f t="shared" si="0"/>
        <v>0</v>
      </c>
    </row>
    <row r="451" spans="1:6" ht="12.75">
      <c r="A451" s="749"/>
      <c r="B451" s="767" t="s">
        <v>755</v>
      </c>
      <c r="C451" s="768" t="s">
        <v>53</v>
      </c>
      <c r="D451" s="9">
        <v>4</v>
      </c>
      <c r="E451" s="23"/>
      <c r="F451" s="1807">
        <f t="shared" si="0"/>
        <v>0</v>
      </c>
    </row>
    <row r="452" spans="1:6" ht="12.75">
      <c r="A452" s="749"/>
      <c r="B452" s="767" t="s">
        <v>756</v>
      </c>
      <c r="C452" s="768" t="s">
        <v>53</v>
      </c>
      <c r="D452" s="9">
        <v>5</v>
      </c>
      <c r="E452" s="23"/>
      <c r="F452" s="1807">
        <f t="shared" si="0"/>
        <v>0</v>
      </c>
    </row>
    <row r="453" spans="1:6" ht="12.75">
      <c r="A453" s="749"/>
      <c r="B453" s="767" t="s">
        <v>757</v>
      </c>
      <c r="C453" s="768" t="s">
        <v>53</v>
      </c>
      <c r="D453" s="9">
        <v>1</v>
      </c>
      <c r="E453" s="23"/>
      <c r="F453" s="1807">
        <f t="shared" si="0"/>
        <v>0</v>
      </c>
    </row>
    <row r="454" spans="1:5" ht="12.75">
      <c r="A454" s="24"/>
      <c r="B454" s="25"/>
      <c r="C454" s="21"/>
      <c r="D454" s="22"/>
      <c r="E454" s="54"/>
    </row>
    <row r="455" spans="1:5" ht="12.75">
      <c r="A455" s="24"/>
      <c r="B455" s="25"/>
      <c r="C455" s="21"/>
      <c r="D455" s="22"/>
      <c r="E455" s="54"/>
    </row>
    <row r="456" spans="1:6" ht="25.5">
      <c r="A456" s="2" t="s">
        <v>8</v>
      </c>
      <c r="B456" s="740" t="s">
        <v>758</v>
      </c>
      <c r="C456" s="21"/>
      <c r="D456" s="22"/>
      <c r="E456" s="54"/>
      <c r="F456" s="1806"/>
    </row>
    <row r="457" spans="1:6" ht="12.75">
      <c r="A457" s="24"/>
      <c r="B457" s="741"/>
      <c r="C457" s="21"/>
      <c r="D457" s="22"/>
      <c r="E457" s="54"/>
      <c r="F457" s="1806"/>
    </row>
    <row r="458" spans="1:6" ht="12.75">
      <c r="A458" s="24"/>
      <c r="B458" s="740" t="s">
        <v>759</v>
      </c>
      <c r="C458" s="21"/>
      <c r="D458" s="22"/>
      <c r="E458" s="54"/>
      <c r="F458" s="1806"/>
    </row>
    <row r="459" spans="1:6" ht="12.75">
      <c r="A459" s="24"/>
      <c r="B459" s="741"/>
      <c r="C459" s="21"/>
      <c r="D459" s="22"/>
      <c r="E459" s="54"/>
      <c r="F459" s="1806"/>
    </row>
    <row r="460" spans="1:6" ht="12.75">
      <c r="A460" s="24"/>
      <c r="B460" s="741"/>
      <c r="C460" s="769"/>
      <c r="D460" s="770"/>
      <c r="E460" s="54"/>
      <c r="F460" s="1806"/>
    </row>
    <row r="461" spans="1:6" ht="25.5">
      <c r="A461" s="771" t="s">
        <v>77</v>
      </c>
      <c r="B461" s="772" t="s">
        <v>760</v>
      </c>
      <c r="C461" s="773"/>
      <c r="D461" s="774"/>
      <c r="E461" s="775"/>
      <c r="F461" s="1808"/>
    </row>
    <row r="462" spans="1:6" ht="12.75">
      <c r="A462" s="2"/>
      <c r="B462" s="740"/>
      <c r="C462" s="769"/>
      <c r="D462" s="770"/>
      <c r="E462" s="54"/>
      <c r="F462" s="1806"/>
    </row>
    <row r="463" spans="1:6" ht="63.75">
      <c r="A463" s="2"/>
      <c r="B463" s="765" t="s">
        <v>761</v>
      </c>
      <c r="C463" s="769"/>
      <c r="D463" s="770"/>
      <c r="E463" s="54"/>
      <c r="F463" s="1806"/>
    </row>
    <row r="464" spans="1:6" ht="89.25">
      <c r="A464" s="2"/>
      <c r="B464" s="765" t="s">
        <v>762</v>
      </c>
      <c r="C464" s="21"/>
      <c r="D464" s="770"/>
      <c r="E464" s="54"/>
      <c r="F464" s="1806"/>
    </row>
    <row r="465" spans="1:6" ht="38.25">
      <c r="A465" s="2"/>
      <c r="B465" s="767" t="s">
        <v>763</v>
      </c>
      <c r="C465" s="21"/>
      <c r="D465" s="770"/>
      <c r="E465" s="54"/>
      <c r="F465" s="1806"/>
    </row>
    <row r="466" spans="1:6" ht="12.75">
      <c r="A466" s="2"/>
      <c r="B466" s="767" t="s">
        <v>764</v>
      </c>
      <c r="C466" s="21"/>
      <c r="D466" s="770"/>
      <c r="E466" s="54"/>
      <c r="F466" s="1806"/>
    </row>
    <row r="467" spans="1:6" ht="12.75">
      <c r="A467" s="2"/>
      <c r="B467" s="767"/>
      <c r="C467" s="21"/>
      <c r="D467" s="770"/>
      <c r="E467" s="54"/>
      <c r="F467" s="1806"/>
    </row>
    <row r="468" spans="1:6" ht="12.75">
      <c r="A468" s="2"/>
      <c r="B468" s="776" t="s">
        <v>765</v>
      </c>
      <c r="C468" s="21"/>
      <c r="D468" s="770"/>
      <c r="E468" s="54"/>
      <c r="F468" s="1806"/>
    </row>
    <row r="469" spans="1:6" ht="12.75">
      <c r="A469" s="2"/>
      <c r="B469" s="776" t="s">
        <v>766</v>
      </c>
      <c r="C469" s="21"/>
      <c r="D469" s="770"/>
      <c r="E469" s="54"/>
      <c r="F469" s="1806"/>
    </row>
    <row r="470" spans="1:6" ht="12.75">
      <c r="A470" s="2"/>
      <c r="B470" s="764" t="s">
        <v>767</v>
      </c>
      <c r="C470" s="21"/>
      <c r="D470" s="770"/>
      <c r="E470" s="54"/>
      <c r="F470" s="1806"/>
    </row>
    <row r="471" spans="1:6" ht="12.75">
      <c r="A471" s="24"/>
      <c r="B471" s="777" t="s">
        <v>768</v>
      </c>
      <c r="C471" s="21"/>
      <c r="D471" s="770"/>
      <c r="E471" s="54"/>
      <c r="F471" s="1806"/>
    </row>
    <row r="472" spans="1:5" ht="12.75">
      <c r="A472" s="24"/>
      <c r="B472" s="25"/>
      <c r="C472" s="21"/>
      <c r="D472" s="22"/>
      <c r="E472" s="54"/>
    </row>
    <row r="473" spans="1:6" ht="12.75">
      <c r="A473" s="749"/>
      <c r="B473" s="767" t="s">
        <v>769</v>
      </c>
      <c r="C473" s="768" t="s">
        <v>53</v>
      </c>
      <c r="D473" s="9">
        <v>1</v>
      </c>
      <c r="E473" s="23"/>
      <c r="F473" s="1807">
        <f>D473*E473</f>
        <v>0</v>
      </c>
    </row>
    <row r="474" spans="1:5" ht="12.75">
      <c r="A474" s="24"/>
      <c r="B474" s="25"/>
      <c r="C474" s="21"/>
      <c r="D474" s="22"/>
      <c r="E474" s="23"/>
    </row>
    <row r="475" spans="1:5" ht="12.75">
      <c r="A475" s="24"/>
      <c r="B475" s="25"/>
      <c r="C475" s="21"/>
      <c r="D475" s="22"/>
      <c r="E475" s="19"/>
    </row>
    <row r="476" spans="1:6" ht="12.75">
      <c r="A476" s="749"/>
      <c r="B476" s="778"/>
      <c r="C476" s="779"/>
      <c r="D476" s="780"/>
      <c r="E476" s="775"/>
      <c r="F476" s="1809"/>
    </row>
    <row r="477" spans="1:6" ht="25.5">
      <c r="A477" s="771" t="s">
        <v>128</v>
      </c>
      <c r="B477" s="772" t="s">
        <v>770</v>
      </c>
      <c r="C477" s="781"/>
      <c r="D477" s="782"/>
      <c r="E477" s="783"/>
      <c r="F477" s="1809"/>
    </row>
    <row r="478" spans="1:5" ht="38.25">
      <c r="A478" s="784"/>
      <c r="B478" s="740" t="s">
        <v>771</v>
      </c>
      <c r="C478" s="9"/>
      <c r="D478" s="6"/>
      <c r="E478" s="61"/>
    </row>
    <row r="479" spans="1:5" ht="12.75">
      <c r="A479" s="784"/>
      <c r="B479" s="785" t="s">
        <v>772</v>
      </c>
      <c r="C479" s="9"/>
      <c r="D479" s="6"/>
      <c r="E479" s="61"/>
    </row>
    <row r="480" spans="1:5" ht="63.75">
      <c r="A480" s="784"/>
      <c r="B480" s="785" t="s">
        <v>773</v>
      </c>
      <c r="C480" s="9"/>
      <c r="D480" s="6"/>
      <c r="E480" s="61"/>
    </row>
    <row r="481" spans="1:5" ht="12.75">
      <c r="A481" s="784"/>
      <c r="B481" s="764" t="s">
        <v>774</v>
      </c>
      <c r="C481" s="9"/>
      <c r="D481" s="6"/>
      <c r="E481" s="61"/>
    </row>
    <row r="482" spans="1:5" ht="12.75">
      <c r="A482" s="784"/>
      <c r="B482" s="785" t="s">
        <v>775</v>
      </c>
      <c r="C482" s="9"/>
      <c r="D482" s="6"/>
      <c r="E482" s="61"/>
    </row>
    <row r="483" spans="1:5" ht="38.25">
      <c r="A483" s="784"/>
      <c r="B483" s="786" t="s">
        <v>776</v>
      </c>
      <c r="C483" s="9"/>
      <c r="D483" s="6"/>
      <c r="E483" s="61"/>
    </row>
    <row r="484" spans="1:5" ht="12.75">
      <c r="A484" s="784"/>
      <c r="B484" s="687" t="s">
        <v>777</v>
      </c>
      <c r="C484" s="9"/>
      <c r="D484" s="6"/>
      <c r="E484" s="61"/>
    </row>
    <row r="485" spans="1:5" ht="12.75">
      <c r="A485" s="784"/>
      <c r="B485" s="785" t="s">
        <v>778</v>
      </c>
      <c r="C485" s="9"/>
      <c r="D485" s="6"/>
      <c r="E485" s="61"/>
    </row>
    <row r="486" spans="1:5" ht="12.75">
      <c r="A486" s="784"/>
      <c r="B486" s="787" t="s">
        <v>779</v>
      </c>
      <c r="C486" s="9"/>
      <c r="D486" s="6"/>
      <c r="E486" s="61"/>
    </row>
    <row r="487" spans="1:5" ht="12.75">
      <c r="A487" s="784"/>
      <c r="B487" s="785"/>
      <c r="C487" s="9"/>
      <c r="D487" s="6"/>
      <c r="E487" s="61"/>
    </row>
    <row r="488" spans="1:5" ht="25.5">
      <c r="A488" s="784"/>
      <c r="B488" s="788" t="s">
        <v>780</v>
      </c>
      <c r="C488" s="9"/>
      <c r="D488" s="6"/>
      <c r="E488" s="61"/>
    </row>
    <row r="489" spans="1:5" ht="12.75">
      <c r="A489" s="784"/>
      <c r="B489" s="789"/>
      <c r="C489" s="9"/>
      <c r="D489" s="6"/>
      <c r="E489" s="61"/>
    </row>
    <row r="490" spans="1:5" ht="12.75">
      <c r="A490" s="784"/>
      <c r="B490" s="776" t="s">
        <v>781</v>
      </c>
      <c r="C490" s="9"/>
      <c r="D490" s="6"/>
      <c r="E490" s="61"/>
    </row>
    <row r="491" spans="1:5" ht="25.5">
      <c r="A491" s="784"/>
      <c r="B491" s="776" t="s">
        <v>782</v>
      </c>
      <c r="C491" s="9"/>
      <c r="D491" s="6"/>
      <c r="E491" s="61"/>
    </row>
    <row r="492" spans="1:5" ht="25.5">
      <c r="A492" s="784"/>
      <c r="B492" s="764" t="s">
        <v>783</v>
      </c>
      <c r="C492" s="9"/>
      <c r="D492" s="6"/>
      <c r="E492" s="61"/>
    </row>
    <row r="493" spans="1:5" ht="12.75">
      <c r="A493" s="784"/>
      <c r="B493" s="789"/>
      <c r="C493" s="9"/>
      <c r="D493" s="6"/>
      <c r="E493" s="61"/>
    </row>
    <row r="494" spans="1:6" ht="12.75">
      <c r="A494" s="749"/>
      <c r="B494" s="767" t="s">
        <v>784</v>
      </c>
      <c r="C494" s="768" t="s">
        <v>53</v>
      </c>
      <c r="D494" s="9">
        <v>1</v>
      </c>
      <c r="E494" s="23"/>
      <c r="F494" s="1807">
        <f>D494*E494</f>
        <v>0</v>
      </c>
    </row>
    <row r="495" spans="1:5" ht="12.75">
      <c r="A495" s="24"/>
      <c r="B495" s="25"/>
      <c r="C495" s="769"/>
      <c r="D495" s="22"/>
      <c r="E495" s="743"/>
    </row>
    <row r="496" spans="1:6" ht="12.75">
      <c r="A496" s="24"/>
      <c r="B496" s="25"/>
      <c r="C496" s="21"/>
      <c r="D496" s="22"/>
      <c r="E496" s="22"/>
      <c r="F496" s="1806"/>
    </row>
    <row r="497" spans="1:6" ht="63.75">
      <c r="A497" s="2" t="s">
        <v>10</v>
      </c>
      <c r="B497" s="3" t="s">
        <v>785</v>
      </c>
      <c r="C497" s="9"/>
      <c r="D497" s="6"/>
      <c r="E497" s="22"/>
      <c r="F497" s="1806"/>
    </row>
    <row r="498" spans="1:6" ht="38.25">
      <c r="A498" s="24"/>
      <c r="B498" s="3" t="s">
        <v>786</v>
      </c>
      <c r="C498" s="9"/>
      <c r="D498" s="6"/>
      <c r="E498" s="22"/>
      <c r="F498" s="1806"/>
    </row>
    <row r="499" spans="1:6" ht="12.75">
      <c r="A499" s="24"/>
      <c r="B499" s="3"/>
      <c r="C499" s="9"/>
      <c r="D499" s="6"/>
      <c r="E499" s="22"/>
      <c r="F499" s="1806"/>
    </row>
    <row r="500" spans="1:6" ht="12.75">
      <c r="A500" s="24"/>
      <c r="B500" s="3" t="s">
        <v>787</v>
      </c>
      <c r="C500" s="9"/>
      <c r="D500" s="6"/>
      <c r="E500" s="22"/>
      <c r="F500" s="1806"/>
    </row>
    <row r="501" spans="1:6" ht="12.75">
      <c r="A501" s="24"/>
      <c r="B501" s="3" t="s">
        <v>385</v>
      </c>
      <c r="C501" s="9" t="s">
        <v>53</v>
      </c>
      <c r="D501" s="6">
        <v>60</v>
      </c>
      <c r="E501" s="22"/>
      <c r="F501" s="1807">
        <f>D501*E501</f>
        <v>0</v>
      </c>
    </row>
    <row r="502" spans="1:6" ht="12.75">
      <c r="A502" s="24"/>
      <c r="B502" s="3" t="s">
        <v>788</v>
      </c>
      <c r="C502" s="790" t="s">
        <v>53</v>
      </c>
      <c r="D502" s="6">
        <v>2</v>
      </c>
      <c r="E502" s="743"/>
      <c r="F502" s="1807">
        <f>D502*E502</f>
        <v>0</v>
      </c>
    </row>
    <row r="503" spans="1:5" ht="12.75">
      <c r="A503" s="24"/>
      <c r="B503" s="25"/>
      <c r="C503" s="769"/>
      <c r="D503" s="22"/>
      <c r="E503" s="743"/>
    </row>
    <row r="504" spans="1:5" ht="12.75">
      <c r="A504" s="24"/>
      <c r="B504" s="25"/>
      <c r="C504" s="769"/>
      <c r="D504" s="22"/>
      <c r="E504" s="743"/>
    </row>
    <row r="505" spans="1:5" ht="25.5">
      <c r="A505" s="746" t="s">
        <v>29</v>
      </c>
      <c r="B505" s="791" t="s">
        <v>789</v>
      </c>
      <c r="C505" s="790"/>
      <c r="D505" s="6"/>
      <c r="E505" s="698"/>
    </row>
    <row r="506" spans="1:6" ht="51">
      <c r="A506" s="723"/>
      <c r="B506" s="62" t="s">
        <v>790</v>
      </c>
      <c r="C506" s="792"/>
      <c r="D506" s="721"/>
      <c r="E506" s="793"/>
      <c r="F506" s="1796"/>
    </row>
    <row r="507" spans="1:6" ht="76.5">
      <c r="A507" s="723"/>
      <c r="B507" s="62" t="s">
        <v>791</v>
      </c>
      <c r="C507" s="792"/>
      <c r="D507" s="721"/>
      <c r="E507" s="793"/>
      <c r="F507" s="1796"/>
    </row>
    <row r="508" spans="1:6" ht="76.5">
      <c r="A508" s="723"/>
      <c r="B508" s="794" t="s">
        <v>792</v>
      </c>
      <c r="C508" s="795"/>
      <c r="D508" s="732"/>
      <c r="E508" s="796"/>
      <c r="F508" s="1797"/>
    </row>
    <row r="509" spans="1:6" ht="12.75">
      <c r="A509" s="723"/>
      <c r="B509" s="62" t="s">
        <v>9</v>
      </c>
      <c r="C509" s="792" t="s">
        <v>13</v>
      </c>
      <c r="D509" s="721">
        <v>1</v>
      </c>
      <c r="E509" s="793"/>
      <c r="F509" s="1796">
        <f>D509*E509</f>
        <v>0</v>
      </c>
    </row>
    <row r="510" spans="1:5" ht="12.75">
      <c r="A510" s="24"/>
      <c r="B510" s="25"/>
      <c r="C510" s="769"/>
      <c r="D510" s="22"/>
      <c r="E510" s="743"/>
    </row>
    <row r="511" spans="1:6" ht="12.75">
      <c r="A511" s="746"/>
      <c r="B511" s="797"/>
      <c r="C511" s="736"/>
      <c r="D511" s="722"/>
      <c r="E511" s="791"/>
      <c r="F511" s="1810"/>
    </row>
    <row r="512" spans="1:6" ht="12.75">
      <c r="A512" s="723" t="s">
        <v>115</v>
      </c>
      <c r="B512" s="62" t="s">
        <v>793</v>
      </c>
      <c r="C512" s="792"/>
      <c r="D512" s="6"/>
      <c r="E512" s="793"/>
      <c r="F512" s="1796"/>
    </row>
    <row r="513" spans="1:6" ht="63.75">
      <c r="A513" s="723"/>
      <c r="B513" s="62" t="s">
        <v>396</v>
      </c>
      <c r="C513" s="792"/>
      <c r="D513" s="6"/>
      <c r="E513" s="793"/>
      <c r="F513" s="1796"/>
    </row>
    <row r="514" spans="1:6" ht="12.75">
      <c r="A514" s="723"/>
      <c r="B514" s="62"/>
      <c r="C514" s="792"/>
      <c r="D514" s="6"/>
      <c r="E514" s="793"/>
      <c r="F514" s="1796"/>
    </row>
    <row r="515" spans="1:6" ht="12.75">
      <c r="A515" s="723"/>
      <c r="B515" s="798" t="s">
        <v>794</v>
      </c>
      <c r="C515" s="792"/>
      <c r="D515" s="6"/>
      <c r="E515" s="793"/>
      <c r="F515" s="1796"/>
    </row>
    <row r="516" spans="1:6" ht="12.75">
      <c r="A516" s="723"/>
      <c r="B516" s="798" t="s">
        <v>795</v>
      </c>
      <c r="C516" s="792"/>
      <c r="D516" s="6"/>
      <c r="E516" s="793"/>
      <c r="F516" s="1796"/>
    </row>
    <row r="517" spans="1:6" ht="25.5">
      <c r="A517" s="723"/>
      <c r="B517" s="798" t="s">
        <v>796</v>
      </c>
      <c r="C517" s="792"/>
      <c r="D517" s="6"/>
      <c r="E517" s="793"/>
      <c r="F517" s="1796"/>
    </row>
    <row r="518" spans="1:6" ht="25.5">
      <c r="A518" s="723"/>
      <c r="B518" s="799" t="s">
        <v>797</v>
      </c>
      <c r="C518" s="792"/>
      <c r="D518" s="6"/>
      <c r="E518" s="793"/>
      <c r="F518" s="1796"/>
    </row>
    <row r="519" spans="1:6" ht="12.75">
      <c r="A519" s="723"/>
      <c r="B519" s="800" t="s">
        <v>798</v>
      </c>
      <c r="C519" s="792"/>
      <c r="D519" s="6"/>
      <c r="E519" s="793"/>
      <c r="F519" s="1796"/>
    </row>
    <row r="520" spans="1:6" ht="63.75">
      <c r="A520" s="723"/>
      <c r="B520" s="801" t="s">
        <v>799</v>
      </c>
      <c r="C520" s="792"/>
      <c r="D520" s="6"/>
      <c r="E520" s="793"/>
      <c r="F520" s="1796"/>
    </row>
    <row r="522" spans="1:6" ht="63.75">
      <c r="A522" s="723"/>
      <c r="B522" s="799" t="s">
        <v>800</v>
      </c>
      <c r="C522" s="792"/>
      <c r="D522" s="6"/>
      <c r="E522" s="793"/>
      <c r="F522" s="1796"/>
    </row>
    <row r="523" spans="1:6" ht="12.75">
      <c r="A523" s="723"/>
      <c r="B523" s="798" t="s">
        <v>801</v>
      </c>
      <c r="C523" s="792"/>
      <c r="D523" s="6"/>
      <c r="E523" s="793"/>
      <c r="F523" s="1796"/>
    </row>
    <row r="524" spans="1:6" ht="12.75">
      <c r="A524" s="723"/>
      <c r="B524" s="798" t="s">
        <v>802</v>
      </c>
      <c r="C524" s="792" t="s">
        <v>287</v>
      </c>
      <c r="D524" s="6">
        <v>43</v>
      </c>
      <c r="E524" s="793"/>
      <c r="F524" s="1796">
        <f>D524*E524</f>
        <v>0</v>
      </c>
    </row>
    <row r="525" spans="1:6" ht="12.75">
      <c r="A525" s="723"/>
      <c r="B525" s="798" t="s">
        <v>803</v>
      </c>
      <c r="C525" s="792" t="s">
        <v>287</v>
      </c>
      <c r="D525" s="6">
        <v>309.6</v>
      </c>
      <c r="E525" s="793"/>
      <c r="F525" s="1796">
        <f>D525*E525</f>
        <v>0</v>
      </c>
    </row>
    <row r="527" spans="1:6" ht="12.75">
      <c r="A527" s="723"/>
      <c r="B527" s="798" t="s">
        <v>804</v>
      </c>
      <c r="C527" s="792"/>
      <c r="D527" s="721"/>
      <c r="E527" s="793"/>
      <c r="F527" s="1796"/>
    </row>
    <row r="528" spans="1:6" ht="25.5">
      <c r="A528" s="723"/>
      <c r="B528" s="798" t="s">
        <v>805</v>
      </c>
      <c r="C528" s="792" t="s">
        <v>287</v>
      </c>
      <c r="D528" s="722">
        <v>157</v>
      </c>
      <c r="E528" s="793"/>
      <c r="F528" s="1796">
        <f>D528*E528</f>
        <v>0</v>
      </c>
    </row>
    <row r="529" spans="1:6" ht="12.75">
      <c r="A529" s="723"/>
      <c r="B529" s="798"/>
      <c r="C529" s="792"/>
      <c r="D529" s="722"/>
      <c r="E529" s="793"/>
      <c r="F529" s="1796"/>
    </row>
    <row r="530" spans="1:6" ht="12.75">
      <c r="A530" s="723"/>
      <c r="B530" s="798"/>
      <c r="C530" s="792"/>
      <c r="D530" s="721"/>
      <c r="E530" s="793"/>
      <c r="F530" s="1796"/>
    </row>
    <row r="531" spans="1:6" ht="12.75">
      <c r="A531" s="723" t="s">
        <v>105</v>
      </c>
      <c r="B531" s="62" t="s">
        <v>392</v>
      </c>
      <c r="C531" s="792"/>
      <c r="D531" s="6"/>
      <c r="E531" s="793"/>
      <c r="F531" s="1796"/>
    </row>
    <row r="532" spans="1:6" ht="76.5">
      <c r="A532" s="723"/>
      <c r="B532" s="63" t="s">
        <v>391</v>
      </c>
      <c r="C532" s="792"/>
      <c r="D532" s="6"/>
      <c r="E532" s="793"/>
      <c r="F532" s="1796"/>
    </row>
    <row r="533" spans="1:6" ht="69.75">
      <c r="A533" s="723"/>
      <c r="B533" s="63" t="s">
        <v>806</v>
      </c>
      <c r="C533" s="792"/>
      <c r="D533" s="6"/>
      <c r="E533" s="793"/>
      <c r="F533" s="1796"/>
    </row>
    <row r="534" spans="1:6" ht="38.25">
      <c r="A534" s="723"/>
      <c r="B534" s="62" t="s">
        <v>807</v>
      </c>
      <c r="C534" s="792"/>
      <c r="D534" s="6"/>
      <c r="E534" s="793"/>
      <c r="F534" s="1796"/>
    </row>
    <row r="535" spans="1:6" ht="25.5">
      <c r="A535" s="723"/>
      <c r="B535" s="62" t="s">
        <v>389</v>
      </c>
      <c r="C535" s="792"/>
      <c r="D535" s="6"/>
      <c r="E535" s="793"/>
      <c r="F535" s="1796"/>
    </row>
    <row r="536" spans="1:6" ht="25.5">
      <c r="A536" s="723"/>
      <c r="B536" s="62" t="s">
        <v>388</v>
      </c>
      <c r="C536" s="792"/>
      <c r="D536" s="6"/>
      <c r="E536" s="793"/>
      <c r="F536" s="1796"/>
    </row>
    <row r="537" spans="1:6" ht="12.75">
      <c r="A537" s="723"/>
      <c r="B537" s="62" t="s">
        <v>386</v>
      </c>
      <c r="C537" s="792"/>
      <c r="D537" s="6"/>
      <c r="E537" s="793"/>
      <c r="F537" s="1796"/>
    </row>
    <row r="538" spans="3:6" ht="12.75">
      <c r="C538" s="792"/>
      <c r="D538" s="6"/>
      <c r="E538" s="793"/>
      <c r="F538" s="1796"/>
    </row>
    <row r="539" spans="1:6" ht="12.75">
      <c r="A539" s="723"/>
      <c r="B539" s="798" t="s">
        <v>801</v>
      </c>
      <c r="C539" s="792"/>
      <c r="D539" s="6"/>
      <c r="E539" s="793"/>
      <c r="F539" s="1796"/>
    </row>
    <row r="540" spans="1:6" ht="12.75">
      <c r="A540" s="723"/>
      <c r="B540" s="798" t="s">
        <v>802</v>
      </c>
      <c r="C540" s="792" t="s">
        <v>287</v>
      </c>
      <c r="D540" s="6">
        <v>43</v>
      </c>
      <c r="E540" s="793"/>
      <c r="F540" s="1796">
        <f>D540*E540</f>
        <v>0</v>
      </c>
    </row>
    <row r="541" spans="1:6" ht="12.75">
      <c r="A541" s="723"/>
      <c r="B541" s="798" t="s">
        <v>803</v>
      </c>
      <c r="C541" s="792" t="s">
        <v>287</v>
      </c>
      <c r="D541" s="6">
        <v>309.6</v>
      </c>
      <c r="E541" s="793"/>
      <c r="F541" s="1796">
        <f>D541*E541</f>
        <v>0</v>
      </c>
    </row>
    <row r="543" spans="1:6" ht="12.75">
      <c r="A543" s="723"/>
      <c r="B543" s="798" t="s">
        <v>804</v>
      </c>
      <c r="C543" s="792"/>
      <c r="D543" s="721"/>
      <c r="E543" s="793"/>
      <c r="F543" s="1796"/>
    </row>
    <row r="544" spans="1:6" ht="25.5">
      <c r="A544" s="723"/>
      <c r="B544" s="798" t="s">
        <v>805</v>
      </c>
      <c r="C544" s="792" t="s">
        <v>287</v>
      </c>
      <c r="D544" s="722">
        <v>157</v>
      </c>
      <c r="E544" s="793"/>
      <c r="F544" s="1796">
        <f>D544*E544</f>
        <v>0</v>
      </c>
    </row>
    <row r="545" spans="1:6" ht="12.75">
      <c r="A545" s="723"/>
      <c r="B545" s="737"/>
      <c r="C545" s="792"/>
      <c r="D545" s="721"/>
      <c r="E545" s="793"/>
      <c r="F545" s="1796"/>
    </row>
    <row r="546" spans="1:6" ht="25.5">
      <c r="A546" s="723" t="s">
        <v>286</v>
      </c>
      <c r="B546" s="62" t="s">
        <v>377</v>
      </c>
      <c r="C546" s="792"/>
      <c r="D546" s="6"/>
      <c r="E546" s="793"/>
      <c r="F546" s="1796"/>
    </row>
    <row r="547" spans="1:6" ht="12.75">
      <c r="A547" s="723"/>
      <c r="B547" s="62"/>
      <c r="C547" s="792"/>
      <c r="D547" s="6"/>
      <c r="E547" s="793"/>
      <c r="F547" s="1796"/>
    </row>
    <row r="548" spans="1:6" ht="12.75">
      <c r="A548" s="723"/>
      <c r="B548" s="62" t="s">
        <v>374</v>
      </c>
      <c r="C548" s="792" t="s">
        <v>373</v>
      </c>
      <c r="D548" s="6">
        <v>309.6</v>
      </c>
      <c r="E548" s="793"/>
      <c r="F548" s="1796">
        <f>D548*E548</f>
        <v>0</v>
      </c>
    </row>
    <row r="549" spans="1:6" ht="12.75">
      <c r="A549" s="723"/>
      <c r="B549" s="62"/>
      <c r="C549" s="792"/>
      <c r="D549" s="721"/>
      <c r="E549" s="793"/>
      <c r="F549" s="1796"/>
    </row>
    <row r="550" spans="1:6" ht="12.75">
      <c r="A550" s="723" t="s">
        <v>282</v>
      </c>
      <c r="B550" s="62" t="s">
        <v>808</v>
      </c>
      <c r="C550" s="9"/>
      <c r="D550" s="6"/>
      <c r="E550" s="6"/>
      <c r="F550" s="1806"/>
    </row>
    <row r="551" spans="1:6" ht="38.25">
      <c r="A551" s="2"/>
      <c r="B551" s="62" t="s">
        <v>809</v>
      </c>
      <c r="C551" s="9"/>
      <c r="D551" s="6"/>
      <c r="E551" s="6"/>
      <c r="F551" s="1806"/>
    </row>
    <row r="552" spans="1:6" ht="12.75">
      <c r="A552" s="2"/>
      <c r="B552" s="62" t="s">
        <v>810</v>
      </c>
      <c r="C552" s="9"/>
      <c r="D552" s="6"/>
      <c r="E552" s="6"/>
      <c r="F552" s="1806"/>
    </row>
    <row r="553" spans="1:6" ht="25.5">
      <c r="A553" s="2"/>
      <c r="B553" s="62" t="s">
        <v>811</v>
      </c>
      <c r="C553" s="9"/>
      <c r="D553" s="6"/>
      <c r="E553" s="6"/>
      <c r="F553" s="1806"/>
    </row>
    <row r="554" spans="1:6" ht="12.75">
      <c r="A554" s="2"/>
      <c r="B554" s="62" t="s">
        <v>812</v>
      </c>
      <c r="C554" s="9"/>
      <c r="D554" s="6"/>
      <c r="E554" s="6"/>
      <c r="F554" s="1806"/>
    </row>
    <row r="555" spans="1:6" ht="12.75">
      <c r="A555" s="2"/>
      <c r="B555" s="62" t="s">
        <v>813</v>
      </c>
      <c r="C555" s="9"/>
      <c r="D555" s="6"/>
      <c r="E555" s="6"/>
      <c r="F555" s="1806"/>
    </row>
    <row r="556" spans="1:6" ht="12.75">
      <c r="A556" s="2"/>
      <c r="B556" s="62" t="s">
        <v>814</v>
      </c>
      <c r="C556" s="9" t="s">
        <v>287</v>
      </c>
      <c r="D556" s="6">
        <v>309.6</v>
      </c>
      <c r="E556" s="6"/>
      <c r="F556" s="1806">
        <f>D556*E556</f>
        <v>0</v>
      </c>
    </row>
    <row r="557" spans="1:6" ht="12.75">
      <c r="A557" s="723"/>
      <c r="B557" s="62"/>
      <c r="C557" s="792"/>
      <c r="D557" s="6"/>
      <c r="E557" s="793"/>
      <c r="F557" s="1796"/>
    </row>
    <row r="558" spans="1:6" ht="76.5">
      <c r="A558" s="704" t="s">
        <v>279</v>
      </c>
      <c r="B558" s="787" t="s">
        <v>815</v>
      </c>
      <c r="C558" s="804"/>
      <c r="D558" s="804"/>
      <c r="E558" s="793"/>
      <c r="F558" s="1811"/>
    </row>
    <row r="559" spans="1:6" ht="12.75">
      <c r="A559" s="24"/>
      <c r="B559" s="703" t="s">
        <v>816</v>
      </c>
      <c r="C559" s="703" t="s">
        <v>520</v>
      </c>
      <c r="D559" s="703">
        <v>4</v>
      </c>
      <c r="E559" s="19"/>
      <c r="F559" s="1798">
        <f>D559*E559</f>
        <v>0</v>
      </c>
    </row>
    <row r="560" spans="1:6" ht="12.75">
      <c r="A560" s="746"/>
      <c r="B560" s="797"/>
      <c r="C560" s="736"/>
      <c r="D560" s="722"/>
      <c r="E560" s="791"/>
      <c r="F560" s="1810"/>
    </row>
    <row r="561" spans="1:6" ht="12.75">
      <c r="A561" s="746"/>
      <c r="B561" s="806" t="s">
        <v>817</v>
      </c>
      <c r="C561" s="806"/>
      <c r="D561" s="807"/>
      <c r="E561" s="808"/>
      <c r="F561" s="1812">
        <f>F559+F556+F548+F544+F541+F540+F528+F525+F524+F509+F502+F501+F494+F473+F453+F452+F451+F450+F449+F448+F447+F446+F431</f>
        <v>0</v>
      </c>
    </row>
    <row r="562" spans="1:6" ht="12.75">
      <c r="A562" s="2"/>
      <c r="B562" s="751"/>
      <c r="C562" s="43"/>
      <c r="D562" s="44"/>
      <c r="E562" s="752"/>
      <c r="F562" s="1804"/>
    </row>
    <row r="563" spans="1:6" ht="25.5">
      <c r="A563" s="53" t="s">
        <v>81</v>
      </c>
      <c r="B563" s="751" t="s">
        <v>818</v>
      </c>
      <c r="C563" s="43"/>
      <c r="D563" s="44"/>
      <c r="E563" s="752"/>
      <c r="F563" s="1804"/>
    </row>
    <row r="564" spans="1:6" ht="12.75">
      <c r="A564" s="2"/>
      <c r="B564" s="751"/>
      <c r="C564" s="43"/>
      <c r="D564" s="44"/>
      <c r="E564" s="752"/>
      <c r="F564" s="1804"/>
    </row>
    <row r="565" spans="1:6" ht="76.5">
      <c r="A565" s="2"/>
      <c r="B565" s="809" t="s">
        <v>819</v>
      </c>
      <c r="C565" s="43"/>
      <c r="D565" s="44"/>
      <c r="E565" s="752"/>
      <c r="F565" s="1804"/>
    </row>
    <row r="566" spans="1:6" ht="12.75">
      <c r="A566" s="2"/>
      <c r="B566" s="751"/>
      <c r="C566" s="43"/>
      <c r="D566" s="44"/>
      <c r="E566" s="752"/>
      <c r="F566" s="1804"/>
    </row>
    <row r="567" spans="1:6" ht="25.5">
      <c r="A567" s="2" t="s">
        <v>6</v>
      </c>
      <c r="B567" s="809" t="s">
        <v>820</v>
      </c>
      <c r="C567" s="43"/>
      <c r="D567" s="44"/>
      <c r="E567" s="752"/>
      <c r="F567" s="1804"/>
    </row>
    <row r="568" spans="1:6" ht="25.5">
      <c r="A568" s="2"/>
      <c r="B568" s="809" t="s">
        <v>821</v>
      </c>
      <c r="C568" s="43"/>
      <c r="D568" s="44"/>
      <c r="E568" s="752"/>
      <c r="F568" s="1804"/>
    </row>
    <row r="569" spans="1:6" ht="12.75">
      <c r="A569" s="2"/>
      <c r="B569" s="809" t="s">
        <v>822</v>
      </c>
      <c r="C569" s="43"/>
      <c r="D569" s="44"/>
      <c r="E569" s="752"/>
      <c r="F569" s="1804"/>
    </row>
    <row r="570" spans="1:6" ht="38.25">
      <c r="A570" s="2"/>
      <c r="B570" s="809" t="s">
        <v>823</v>
      </c>
      <c r="C570" s="43"/>
      <c r="D570" s="44"/>
      <c r="E570" s="752"/>
      <c r="F570" s="1804"/>
    </row>
    <row r="571" spans="1:6" ht="25.5">
      <c r="A571" s="2"/>
      <c r="B571" s="809" t="s">
        <v>824</v>
      </c>
      <c r="C571" s="43"/>
      <c r="D571" s="44"/>
      <c r="E571" s="752"/>
      <c r="F571" s="1804"/>
    </row>
    <row r="573" spans="1:6" ht="25.5">
      <c r="A573" s="2"/>
      <c r="B573" s="809" t="s">
        <v>825</v>
      </c>
      <c r="C573" s="43"/>
      <c r="D573" s="44"/>
      <c r="E573" s="752"/>
      <c r="F573" s="1804"/>
    </row>
    <row r="574" spans="1:6" ht="38.25">
      <c r="A574" s="2"/>
      <c r="B574" s="809" t="s">
        <v>826</v>
      </c>
      <c r="C574" s="43"/>
      <c r="D574" s="44"/>
      <c r="E574" s="752"/>
      <c r="F574" s="1804"/>
    </row>
    <row r="575" spans="1:6" ht="63.75">
      <c r="A575" s="2"/>
      <c r="B575" s="809" t="s">
        <v>827</v>
      </c>
      <c r="C575" s="43"/>
      <c r="D575" s="44"/>
      <c r="E575" s="752"/>
      <c r="F575" s="1804"/>
    </row>
    <row r="576" spans="1:6" ht="12.75">
      <c r="A576" s="2"/>
      <c r="B576" s="809" t="s">
        <v>828</v>
      </c>
      <c r="C576" s="703"/>
      <c r="D576" s="703"/>
      <c r="E576" s="752"/>
      <c r="F576" s="1804"/>
    </row>
    <row r="577" spans="1:6" ht="14.25">
      <c r="A577" s="2"/>
      <c r="B577" s="809" t="s">
        <v>829</v>
      </c>
      <c r="C577" s="810" t="s">
        <v>294</v>
      </c>
      <c r="D577" s="44">
        <v>35</v>
      </c>
      <c r="E577" s="752"/>
      <c r="F577" s="1804">
        <f>D577*E577</f>
        <v>0</v>
      </c>
    </row>
    <row r="578" spans="1:6" ht="12.75">
      <c r="A578" s="2"/>
      <c r="B578" s="703"/>
      <c r="C578" s="703"/>
      <c r="D578" s="703"/>
      <c r="E578" s="752"/>
      <c r="F578" s="1804"/>
    </row>
    <row r="579" spans="1:6" ht="12.75">
      <c r="A579" s="2"/>
      <c r="B579" s="809"/>
      <c r="C579" s="43"/>
      <c r="D579" s="44"/>
      <c r="E579" s="752"/>
      <c r="F579" s="1804"/>
    </row>
    <row r="580" spans="1:6" ht="12.75">
      <c r="A580" s="2" t="s">
        <v>7</v>
      </c>
      <c r="B580" s="809" t="s">
        <v>830</v>
      </c>
      <c r="C580" s="43"/>
      <c r="D580" s="44"/>
      <c r="E580" s="752"/>
      <c r="F580" s="1804"/>
    </row>
    <row r="581" spans="1:6" ht="25.5">
      <c r="A581" s="2"/>
      <c r="B581" s="809" t="s">
        <v>821</v>
      </c>
      <c r="C581" s="43"/>
      <c r="D581" s="44"/>
      <c r="E581" s="752"/>
      <c r="F581" s="1804"/>
    </row>
    <row r="582" spans="1:6" ht="12.75">
      <c r="A582" s="2"/>
      <c r="B582" s="809" t="s">
        <v>822</v>
      </c>
      <c r="C582" s="43"/>
      <c r="D582" s="44"/>
      <c r="E582" s="752"/>
      <c r="F582" s="1804"/>
    </row>
    <row r="583" spans="1:6" ht="38.25">
      <c r="A583" s="2"/>
      <c r="B583" s="809" t="s">
        <v>831</v>
      </c>
      <c r="C583" s="43"/>
      <c r="D583" s="44"/>
      <c r="E583" s="752"/>
      <c r="F583" s="1804"/>
    </row>
    <row r="584" spans="1:6" ht="63.75">
      <c r="A584" s="2"/>
      <c r="B584" s="809" t="s">
        <v>832</v>
      </c>
      <c r="C584" s="43"/>
      <c r="D584" s="44"/>
      <c r="E584" s="752"/>
      <c r="F584" s="1804"/>
    </row>
    <row r="585" spans="1:6" ht="12.75">
      <c r="A585" s="2"/>
      <c r="B585" s="809" t="s">
        <v>828</v>
      </c>
      <c r="C585" s="43"/>
      <c r="D585" s="44"/>
      <c r="E585" s="752"/>
      <c r="F585" s="1804"/>
    </row>
    <row r="586" spans="1:6" ht="14.25">
      <c r="A586" s="2"/>
      <c r="B586" s="809" t="s">
        <v>833</v>
      </c>
      <c r="C586" s="810" t="s">
        <v>294</v>
      </c>
      <c r="D586" s="44">
        <v>25</v>
      </c>
      <c r="E586" s="752"/>
      <c r="F586" s="1804">
        <f>D586*E586</f>
        <v>0</v>
      </c>
    </row>
    <row r="587" spans="1:6" ht="12.75">
      <c r="A587" s="2"/>
      <c r="B587" s="809"/>
      <c r="C587" s="43"/>
      <c r="D587" s="44"/>
      <c r="E587" s="752"/>
      <c r="F587" s="1804"/>
    </row>
    <row r="588" spans="1:6" ht="25.5">
      <c r="A588" s="2"/>
      <c r="B588" s="711" t="s">
        <v>834</v>
      </c>
      <c r="C588" s="712"/>
      <c r="D588" s="713"/>
      <c r="E588" s="714"/>
      <c r="F588" s="1819">
        <f>F586+F577</f>
        <v>0</v>
      </c>
    </row>
    <row r="589" spans="1:6" ht="12.75">
      <c r="A589" s="2"/>
      <c r="B589" s="809"/>
      <c r="C589" s="43"/>
      <c r="D589" s="44"/>
      <c r="E589" s="752"/>
      <c r="F589" s="1804"/>
    </row>
    <row r="590" spans="1:6" ht="12.75">
      <c r="A590" s="2"/>
      <c r="B590" s="809"/>
      <c r="C590" s="43"/>
      <c r="D590" s="44"/>
      <c r="E590" s="752"/>
      <c r="F590" s="1804"/>
    </row>
    <row r="591" spans="1:6" ht="12.75">
      <c r="A591" s="2"/>
      <c r="B591" s="809"/>
      <c r="C591" s="43"/>
      <c r="D591" s="44"/>
      <c r="E591" s="752"/>
      <c r="F591" s="1804"/>
    </row>
    <row r="592" spans="1:6" ht="25.5">
      <c r="A592" s="53" t="s">
        <v>79</v>
      </c>
      <c r="B592" s="811" t="s">
        <v>835</v>
      </c>
      <c r="C592" s="43"/>
      <c r="D592" s="44"/>
      <c r="E592" s="752"/>
      <c r="F592" s="1804"/>
    </row>
    <row r="593" spans="1:6" ht="89.25">
      <c r="A593" s="53"/>
      <c r="B593" s="809" t="s">
        <v>836</v>
      </c>
      <c r="C593" s="43"/>
      <c r="D593" s="44"/>
      <c r="E593" s="752"/>
      <c r="F593" s="1804"/>
    </row>
    <row r="594" spans="1:6" ht="12.75">
      <c r="A594" s="53"/>
      <c r="B594" s="811"/>
      <c r="C594" s="43"/>
      <c r="D594" s="44"/>
      <c r="E594" s="752"/>
      <c r="F594" s="1804"/>
    </row>
    <row r="595" spans="1:6" ht="76.5">
      <c r="A595" s="2" t="s">
        <v>6</v>
      </c>
      <c r="B595" s="809" t="s">
        <v>837</v>
      </c>
      <c r="C595" s="43"/>
      <c r="D595" s="44"/>
      <c r="E595" s="752"/>
      <c r="F595" s="1804"/>
    </row>
    <row r="596" spans="1:6" ht="12.75">
      <c r="A596" s="53"/>
      <c r="B596" s="811"/>
      <c r="C596" s="43"/>
      <c r="D596" s="44"/>
      <c r="E596" s="752"/>
      <c r="F596" s="1804"/>
    </row>
    <row r="597" spans="1:6" ht="25.5">
      <c r="A597" s="53"/>
      <c r="B597" s="809" t="s">
        <v>838</v>
      </c>
      <c r="C597" s="43"/>
      <c r="D597" s="44"/>
      <c r="E597" s="752"/>
      <c r="F597" s="1804"/>
    </row>
    <row r="598" spans="1:6" ht="12.75">
      <c r="A598" s="53"/>
      <c r="B598" s="809" t="s">
        <v>839</v>
      </c>
      <c r="C598" s="43" t="s">
        <v>53</v>
      </c>
      <c r="D598" s="44">
        <v>1</v>
      </c>
      <c r="E598" s="752"/>
      <c r="F598" s="1804">
        <f>D598*E598</f>
        <v>0</v>
      </c>
    </row>
    <row r="599" spans="1:6" ht="12.75">
      <c r="A599" s="53"/>
      <c r="B599" s="809" t="s">
        <v>840</v>
      </c>
      <c r="C599" s="43" t="s">
        <v>53</v>
      </c>
      <c r="D599" s="44">
        <v>1</v>
      </c>
      <c r="E599" s="752"/>
      <c r="F599" s="1804">
        <f>D599*E599</f>
        <v>0</v>
      </c>
    </row>
    <row r="600" spans="1:6" ht="12.75">
      <c r="A600" s="53"/>
      <c r="B600" s="809" t="s">
        <v>841</v>
      </c>
      <c r="C600" s="43" t="s">
        <v>53</v>
      </c>
      <c r="D600" s="44">
        <v>1</v>
      </c>
      <c r="E600" s="752"/>
      <c r="F600" s="1804">
        <f>D600*E600</f>
        <v>0</v>
      </c>
    </row>
    <row r="601" spans="1:6" ht="12.75">
      <c r="A601" s="53"/>
      <c r="B601" s="811"/>
      <c r="C601" s="43"/>
      <c r="D601" s="44"/>
      <c r="E601" s="752"/>
      <c r="F601" s="1804"/>
    </row>
    <row r="602" spans="1:6" ht="12.75">
      <c r="A602" s="53"/>
      <c r="B602" s="811"/>
      <c r="C602" s="43"/>
      <c r="D602" s="44"/>
      <c r="E602" s="752"/>
      <c r="F602" s="1804"/>
    </row>
    <row r="603" spans="1:6" ht="25.5">
      <c r="A603" s="2" t="s">
        <v>842</v>
      </c>
      <c r="B603" s="699" t="s">
        <v>843</v>
      </c>
      <c r="C603" s="43"/>
      <c r="D603" s="44"/>
      <c r="E603" s="752"/>
      <c r="F603" s="1804"/>
    </row>
    <row r="604" spans="1:6" ht="51">
      <c r="A604" s="812"/>
      <c r="B604" s="813" t="s">
        <v>844</v>
      </c>
      <c r="C604" s="814"/>
      <c r="D604" s="815"/>
      <c r="E604" s="442"/>
      <c r="F604" s="1813"/>
    </row>
    <row r="605" spans="1:6" ht="27">
      <c r="A605" s="812"/>
      <c r="B605" s="816" t="s">
        <v>845</v>
      </c>
      <c r="C605" s="810" t="s">
        <v>294</v>
      </c>
      <c r="D605" s="721">
        <v>690</v>
      </c>
      <c r="E605" s="442"/>
      <c r="F605" s="1813">
        <f>D605*E605</f>
        <v>0</v>
      </c>
    </row>
    <row r="606" spans="1:6" ht="12.75">
      <c r="A606" s="53"/>
      <c r="B606" s="811"/>
      <c r="C606" s="43"/>
      <c r="D606" s="44"/>
      <c r="E606" s="752"/>
      <c r="F606" s="1804"/>
    </row>
    <row r="607" spans="1:6" ht="12.75">
      <c r="A607" s="53"/>
      <c r="B607" s="811"/>
      <c r="C607" s="43"/>
      <c r="D607" s="44"/>
      <c r="E607" s="752"/>
      <c r="F607" s="1804"/>
    </row>
    <row r="608" spans="1:6" ht="63.75">
      <c r="A608" s="2" t="s">
        <v>8</v>
      </c>
      <c r="B608" s="809" t="s">
        <v>846</v>
      </c>
      <c r="C608" s="43"/>
      <c r="D608" s="44"/>
      <c r="E608" s="752"/>
      <c r="F608" s="1804"/>
    </row>
    <row r="609" spans="1:6" ht="12.75">
      <c r="A609" s="53"/>
      <c r="B609" s="809" t="s">
        <v>847</v>
      </c>
      <c r="C609" s="43"/>
      <c r="D609" s="44"/>
      <c r="E609" s="752"/>
      <c r="F609" s="1804"/>
    </row>
    <row r="610" spans="1:6" ht="14.25">
      <c r="A610" s="53"/>
      <c r="B610" s="809" t="s">
        <v>848</v>
      </c>
      <c r="C610" s="51" t="s">
        <v>313</v>
      </c>
      <c r="D610" s="44">
        <v>22</v>
      </c>
      <c r="E610" s="752"/>
      <c r="F610" s="1804">
        <f>D610*E610</f>
        <v>0</v>
      </c>
    </row>
    <row r="611" spans="1:6" ht="14.25">
      <c r="A611" s="53"/>
      <c r="B611" s="809" t="s">
        <v>849</v>
      </c>
      <c r="C611" s="51" t="s">
        <v>313</v>
      </c>
      <c r="D611" s="44">
        <v>11</v>
      </c>
      <c r="E611" s="752"/>
      <c r="F611" s="1804">
        <f>D611*E611</f>
        <v>0</v>
      </c>
    </row>
    <row r="612" spans="1:6" ht="12.75">
      <c r="A612" s="53"/>
      <c r="B612" s="811"/>
      <c r="C612" s="43"/>
      <c r="D612" s="44"/>
      <c r="E612" s="752"/>
      <c r="F612" s="1804"/>
    </row>
    <row r="613" spans="1:6" ht="12.75">
      <c r="A613" s="53"/>
      <c r="B613" s="811"/>
      <c r="C613" s="43"/>
      <c r="D613" s="44"/>
      <c r="E613" s="752"/>
      <c r="F613" s="1804"/>
    </row>
    <row r="614" spans="1:6" ht="76.5">
      <c r="A614" s="2" t="s">
        <v>10</v>
      </c>
      <c r="B614" s="809" t="s">
        <v>850</v>
      </c>
      <c r="C614" s="43"/>
      <c r="D614" s="44"/>
      <c r="E614" s="752"/>
      <c r="F614" s="1804"/>
    </row>
    <row r="615" spans="1:6" ht="14.25">
      <c r="A615" s="2"/>
      <c r="B615" s="809" t="s">
        <v>851</v>
      </c>
      <c r="C615" s="51" t="s">
        <v>313</v>
      </c>
      <c r="D615" s="44">
        <v>24</v>
      </c>
      <c r="E615" s="752"/>
      <c r="F615" s="1804">
        <f>D615*E615</f>
        <v>0</v>
      </c>
    </row>
    <row r="616" spans="1:6" ht="12.75">
      <c r="A616" s="2"/>
      <c r="B616" s="811"/>
      <c r="C616" s="43"/>
      <c r="D616" s="44"/>
      <c r="E616" s="752"/>
      <c r="F616" s="1804"/>
    </row>
    <row r="617" spans="1:6" ht="12.75">
      <c r="A617" s="2"/>
      <c r="B617" s="811"/>
      <c r="C617" s="43"/>
      <c r="D617" s="44"/>
      <c r="E617" s="752"/>
      <c r="F617" s="1804"/>
    </row>
    <row r="618" spans="1:6" ht="38.25">
      <c r="A618" s="2" t="s">
        <v>29</v>
      </c>
      <c r="B618" s="809" t="s">
        <v>852</v>
      </c>
      <c r="C618" s="43"/>
      <c r="D618" s="44"/>
      <c r="E618" s="752"/>
      <c r="F618" s="1804"/>
    </row>
    <row r="619" spans="1:6" ht="12.75">
      <c r="A619" s="2"/>
      <c r="B619" s="809" t="s">
        <v>393</v>
      </c>
      <c r="C619" s="43" t="s">
        <v>287</v>
      </c>
      <c r="D619" s="44">
        <v>292</v>
      </c>
      <c r="E619" s="752"/>
      <c r="F619" s="1804">
        <f>D619*E619</f>
        <v>0</v>
      </c>
    </row>
    <row r="620" spans="1:6" ht="12.75">
      <c r="A620" s="2"/>
      <c r="B620" s="811"/>
      <c r="C620" s="43"/>
      <c r="D620" s="44"/>
      <c r="E620" s="752"/>
      <c r="F620" s="1804"/>
    </row>
    <row r="621" spans="1:6" ht="12.75">
      <c r="A621" s="2"/>
      <c r="B621" s="811"/>
      <c r="C621" s="43"/>
      <c r="D621" s="44"/>
      <c r="E621" s="752"/>
      <c r="F621" s="1804"/>
    </row>
    <row r="622" spans="1:6" ht="25.5">
      <c r="A622" s="2" t="s">
        <v>115</v>
      </c>
      <c r="B622" s="809" t="s">
        <v>853</v>
      </c>
      <c r="C622" s="43"/>
      <c r="D622" s="44"/>
      <c r="E622" s="752"/>
      <c r="F622" s="1804"/>
    </row>
    <row r="623" spans="1:6" ht="12.75">
      <c r="A623" s="2"/>
      <c r="B623" s="811"/>
      <c r="C623" s="43"/>
      <c r="D623" s="44"/>
      <c r="E623" s="752"/>
      <c r="F623" s="1804"/>
    </row>
    <row r="624" spans="1:6" ht="12.75">
      <c r="A624" s="2"/>
      <c r="B624" s="811"/>
      <c r="C624" s="43"/>
      <c r="D624" s="44"/>
      <c r="E624" s="752"/>
      <c r="F624" s="1804"/>
    </row>
    <row r="625" spans="1:6" ht="14.25">
      <c r="A625" s="2"/>
      <c r="B625" s="809" t="s">
        <v>851</v>
      </c>
      <c r="C625" s="51" t="s">
        <v>313</v>
      </c>
      <c r="D625" s="44">
        <v>15</v>
      </c>
      <c r="E625" s="752"/>
      <c r="F625" s="1804">
        <f>D625*E625</f>
        <v>0</v>
      </c>
    </row>
    <row r="626" spans="1:6" ht="12.75">
      <c r="A626" s="2"/>
      <c r="B626" s="811"/>
      <c r="C626" s="43"/>
      <c r="D626" s="44"/>
      <c r="E626" s="752"/>
      <c r="F626" s="1804"/>
    </row>
    <row r="627" spans="1:6" ht="12.75">
      <c r="A627" s="2"/>
      <c r="B627" s="811"/>
      <c r="C627" s="43"/>
      <c r="D627" s="44"/>
      <c r="E627" s="752"/>
      <c r="F627" s="1804"/>
    </row>
    <row r="628" spans="1:6" ht="51">
      <c r="A628" s="2" t="s">
        <v>105</v>
      </c>
      <c r="B628" s="809" t="s">
        <v>854</v>
      </c>
      <c r="C628" s="43"/>
      <c r="D628" s="44"/>
      <c r="E628" s="752"/>
      <c r="F628" s="1804"/>
    </row>
    <row r="629" spans="1:6" ht="12.75">
      <c r="A629" s="2"/>
      <c r="B629" s="809" t="s">
        <v>855</v>
      </c>
      <c r="C629" s="43"/>
      <c r="D629" s="44"/>
      <c r="E629" s="752"/>
      <c r="F629" s="1804"/>
    </row>
    <row r="630" spans="1:6" ht="12.75">
      <c r="A630" s="2"/>
      <c r="B630" s="809" t="s">
        <v>856</v>
      </c>
      <c r="C630" s="43"/>
      <c r="D630" s="44"/>
      <c r="E630" s="752"/>
      <c r="F630" s="1804"/>
    </row>
    <row r="631" spans="1:6" ht="25.5">
      <c r="A631" s="2"/>
      <c r="B631" s="809" t="s">
        <v>857</v>
      </c>
      <c r="C631" s="43"/>
      <c r="D631" s="44"/>
      <c r="E631" s="752"/>
      <c r="F631" s="1804"/>
    </row>
    <row r="632" spans="1:6" ht="25.5">
      <c r="A632" s="2"/>
      <c r="B632" s="809" t="s">
        <v>858</v>
      </c>
      <c r="C632" s="43"/>
      <c r="D632" s="44"/>
      <c r="E632" s="752"/>
      <c r="F632" s="1804"/>
    </row>
    <row r="633" spans="1:6" ht="14.25">
      <c r="A633" s="2"/>
      <c r="B633" s="809" t="s">
        <v>859</v>
      </c>
      <c r="C633" s="51" t="s">
        <v>313</v>
      </c>
      <c r="D633" s="44">
        <v>36</v>
      </c>
      <c r="E633" s="752"/>
      <c r="F633" s="1804">
        <f>D633*E633</f>
        <v>0</v>
      </c>
    </row>
    <row r="634" spans="1:6" ht="14.25">
      <c r="A634" s="2"/>
      <c r="B634" s="809" t="s">
        <v>685</v>
      </c>
      <c r="C634" s="810" t="s">
        <v>294</v>
      </c>
      <c r="D634" s="44">
        <v>205</v>
      </c>
      <c r="E634" s="752"/>
      <c r="F634" s="1804">
        <f>D634*E634</f>
        <v>0</v>
      </c>
    </row>
    <row r="635" spans="1:6" ht="12.75">
      <c r="A635" s="2"/>
      <c r="B635" s="811"/>
      <c r="C635" s="43"/>
      <c r="D635" s="44"/>
      <c r="E635" s="752"/>
      <c r="F635" s="1804"/>
    </row>
    <row r="636" spans="1:6" ht="12.75">
      <c r="A636" s="2"/>
      <c r="B636" s="811"/>
      <c r="C636" s="43"/>
      <c r="D636" s="44"/>
      <c r="E636" s="752"/>
      <c r="F636" s="1804"/>
    </row>
    <row r="637" spans="1:6" ht="76.5">
      <c r="A637" s="2" t="s">
        <v>286</v>
      </c>
      <c r="B637" s="809" t="s">
        <v>860</v>
      </c>
      <c r="C637" s="43"/>
      <c r="D637" s="44"/>
      <c r="E637" s="752"/>
      <c r="F637" s="1804"/>
    </row>
    <row r="638" spans="1:6" ht="14.25">
      <c r="A638" s="2"/>
      <c r="B638" s="809" t="s">
        <v>861</v>
      </c>
      <c r="C638" s="810" t="s">
        <v>294</v>
      </c>
      <c r="D638" s="44">
        <v>437</v>
      </c>
      <c r="E638" s="752"/>
      <c r="F638" s="1804">
        <f>D638*E638</f>
        <v>0</v>
      </c>
    </row>
    <row r="639" spans="1:6" ht="14.25">
      <c r="A639" s="2"/>
      <c r="B639" s="809" t="s">
        <v>862</v>
      </c>
      <c r="C639" s="51" t="s">
        <v>313</v>
      </c>
      <c r="D639" s="44">
        <v>20</v>
      </c>
      <c r="E639" s="752"/>
      <c r="F639" s="1804">
        <f>D639*E639</f>
        <v>0</v>
      </c>
    </row>
    <row r="640" spans="1:6" ht="14.25">
      <c r="A640" s="2"/>
      <c r="B640" s="809" t="s">
        <v>863</v>
      </c>
      <c r="C640" s="51" t="s">
        <v>313</v>
      </c>
      <c r="D640" s="44">
        <v>10</v>
      </c>
      <c r="E640" s="752"/>
      <c r="F640" s="1804">
        <f>D640*E640</f>
        <v>0</v>
      </c>
    </row>
    <row r="641" spans="1:6" ht="12.75">
      <c r="A641" s="2"/>
      <c r="B641" s="809"/>
      <c r="C641" s="51"/>
      <c r="D641" s="44"/>
      <c r="E641" s="752"/>
      <c r="F641" s="1804"/>
    </row>
    <row r="642" spans="1:6" ht="12.75">
      <c r="A642" s="2"/>
      <c r="B642" s="809"/>
      <c r="C642" s="51"/>
      <c r="D642" s="44"/>
      <c r="E642" s="752"/>
      <c r="F642" s="1804"/>
    </row>
    <row r="643" spans="1:6" ht="51">
      <c r="A643" s="2" t="s">
        <v>282</v>
      </c>
      <c r="B643" s="809" t="s">
        <v>864</v>
      </c>
      <c r="C643" s="51"/>
      <c r="D643" s="44"/>
      <c r="E643" s="752"/>
      <c r="F643" s="1804"/>
    </row>
    <row r="644" spans="1:6" ht="12.75">
      <c r="A644" s="2"/>
      <c r="B644" s="809" t="s">
        <v>768</v>
      </c>
      <c r="C644" s="51" t="s">
        <v>53</v>
      </c>
      <c r="D644" s="44">
        <v>100</v>
      </c>
      <c r="E644" s="752"/>
      <c r="F644" s="1804">
        <f>D644*E644</f>
        <v>0</v>
      </c>
    </row>
    <row r="645" spans="1:6" ht="12.75">
      <c r="A645" s="2"/>
      <c r="B645" s="809"/>
      <c r="C645" s="51"/>
      <c r="D645" s="44"/>
      <c r="E645" s="752"/>
      <c r="F645" s="1804"/>
    </row>
    <row r="646" spans="1:6" ht="12.75">
      <c r="A646" s="2"/>
      <c r="B646" s="809"/>
      <c r="C646" s="51"/>
      <c r="D646" s="44"/>
      <c r="E646" s="752"/>
      <c r="F646" s="1804"/>
    </row>
    <row r="647" spans="1:6" ht="63.75">
      <c r="A647" s="2" t="s">
        <v>279</v>
      </c>
      <c r="B647" s="809" t="s">
        <v>865</v>
      </c>
      <c r="C647" s="51"/>
      <c r="D647" s="44"/>
      <c r="E647" s="752"/>
      <c r="F647" s="1804"/>
    </row>
    <row r="648" spans="1:6" ht="14.25">
      <c r="A648" s="2"/>
      <c r="B648" s="809" t="s">
        <v>866</v>
      </c>
      <c r="C648" s="51" t="s">
        <v>313</v>
      </c>
      <c r="D648" s="44">
        <v>175</v>
      </c>
      <c r="E648" s="752"/>
      <c r="F648" s="1804">
        <f>D648*E648</f>
        <v>0</v>
      </c>
    </row>
    <row r="649" spans="1:6" ht="12.75">
      <c r="A649" s="2"/>
      <c r="B649" s="809"/>
      <c r="C649" s="51"/>
      <c r="D649" s="44"/>
      <c r="E649" s="752"/>
      <c r="F649" s="1804"/>
    </row>
    <row r="650" spans="1:6" ht="12.75">
      <c r="A650" s="2"/>
      <c r="B650" s="809"/>
      <c r="C650" s="51"/>
      <c r="D650" s="44"/>
      <c r="E650" s="752"/>
      <c r="F650" s="1804"/>
    </row>
    <row r="651" spans="1:6" ht="76.5">
      <c r="A651" s="2" t="s">
        <v>276</v>
      </c>
      <c r="B651" s="809" t="s">
        <v>867</v>
      </c>
      <c r="C651" s="51"/>
      <c r="D651" s="44"/>
      <c r="E651" s="752"/>
      <c r="F651" s="1804"/>
    </row>
    <row r="652" spans="1:6" ht="12.75">
      <c r="A652" s="2"/>
      <c r="B652" s="809" t="s">
        <v>768</v>
      </c>
      <c r="C652" s="51" t="s">
        <v>53</v>
      </c>
      <c r="D652" s="44">
        <v>6</v>
      </c>
      <c r="E652" s="752"/>
      <c r="F652" s="1804">
        <f>D652*E652</f>
        <v>0</v>
      </c>
    </row>
    <row r="653" spans="1:6" ht="12.75">
      <c r="A653" s="2"/>
      <c r="B653" s="809"/>
      <c r="C653" s="51"/>
      <c r="D653" s="44"/>
      <c r="E653" s="752"/>
      <c r="F653" s="1804"/>
    </row>
    <row r="654" spans="1:6" ht="12.75">
      <c r="A654" s="2"/>
      <c r="B654" s="809"/>
      <c r="C654" s="51"/>
      <c r="D654" s="44"/>
      <c r="E654" s="752"/>
      <c r="F654" s="1804"/>
    </row>
    <row r="655" spans="1:6" ht="127.5">
      <c r="A655" s="2" t="s">
        <v>273</v>
      </c>
      <c r="B655" s="809" t="s">
        <v>868</v>
      </c>
      <c r="C655" s="51"/>
      <c r="D655" s="44"/>
      <c r="E655" s="752"/>
      <c r="F655" s="1804"/>
    </row>
    <row r="656" spans="1:6" ht="12.75">
      <c r="A656" s="2"/>
      <c r="B656" s="809" t="s">
        <v>869</v>
      </c>
      <c r="C656" s="51" t="s">
        <v>53</v>
      </c>
      <c r="D656" s="44">
        <v>4</v>
      </c>
      <c r="E656" s="752"/>
      <c r="F656" s="1804">
        <f>D656*E656</f>
        <v>0</v>
      </c>
    </row>
    <row r="657" spans="1:6" ht="12.75">
      <c r="A657" s="2"/>
      <c r="B657" s="809"/>
      <c r="C657" s="51"/>
      <c r="D657" s="44"/>
      <c r="E657" s="752"/>
      <c r="F657" s="1804"/>
    </row>
    <row r="658" spans="1:6" ht="14.25">
      <c r="A658" s="2"/>
      <c r="B658" s="817"/>
      <c r="C658" s="51"/>
      <c r="D658" s="44"/>
      <c r="E658" s="752"/>
      <c r="F658" s="1804"/>
    </row>
    <row r="659" spans="1:6" ht="63.75">
      <c r="A659" s="2" t="s">
        <v>449</v>
      </c>
      <c r="B659" s="760" t="s">
        <v>870</v>
      </c>
      <c r="C659" s="51"/>
      <c r="D659" s="44"/>
      <c r="E659" s="752"/>
      <c r="F659" s="1804"/>
    </row>
    <row r="660" spans="1:6" ht="25.5">
      <c r="A660" s="2"/>
      <c r="B660" s="767" t="s">
        <v>871</v>
      </c>
      <c r="C660" s="51"/>
      <c r="D660" s="44"/>
      <c r="E660" s="752"/>
      <c r="F660" s="1804"/>
    </row>
    <row r="661" spans="1:6" ht="12.75">
      <c r="A661" s="2"/>
      <c r="B661" s="703" t="s">
        <v>872</v>
      </c>
      <c r="C661" s="51" t="s">
        <v>287</v>
      </c>
      <c r="D661" s="44">
        <v>87</v>
      </c>
      <c r="E661" s="752"/>
      <c r="F661" s="1804">
        <f>D661*E661</f>
        <v>0</v>
      </c>
    </row>
    <row r="662" spans="1:6" ht="14.25">
      <c r="A662" s="2"/>
      <c r="B662" s="817"/>
      <c r="C662" s="51"/>
      <c r="D662" s="44"/>
      <c r="E662" s="752"/>
      <c r="F662" s="1804"/>
    </row>
    <row r="663" spans="1:6" ht="12.75">
      <c r="A663" s="2"/>
      <c r="B663"/>
      <c r="C663" s="51"/>
      <c r="D663" s="44"/>
      <c r="E663" s="752"/>
      <c r="F663" s="1804"/>
    </row>
    <row r="664" spans="1:6" ht="63.75">
      <c r="A664" s="2" t="s">
        <v>446</v>
      </c>
      <c r="B664" s="767" t="s">
        <v>873</v>
      </c>
      <c r="C664" s="51"/>
      <c r="D664" s="44"/>
      <c r="E664" s="752"/>
      <c r="F664" s="1804"/>
    </row>
    <row r="665" spans="1:6" ht="25.5">
      <c r="A665" s="2"/>
      <c r="B665" s="767" t="s">
        <v>874</v>
      </c>
      <c r="C665" s="51" t="s">
        <v>313</v>
      </c>
      <c r="D665" s="44">
        <v>40</v>
      </c>
      <c r="E665" s="752"/>
      <c r="F665" s="1804">
        <f>D665*E665</f>
        <v>0</v>
      </c>
    </row>
    <row r="666" spans="1:6" ht="14.25">
      <c r="A666" s="2"/>
      <c r="B666" s="767" t="s">
        <v>685</v>
      </c>
      <c r="C666" s="810" t="s">
        <v>294</v>
      </c>
      <c r="D666" s="44">
        <v>36</v>
      </c>
      <c r="E666" s="752"/>
      <c r="F666" s="1804">
        <f>D666*E666</f>
        <v>0</v>
      </c>
    </row>
    <row r="667" spans="1:6" ht="12.75">
      <c r="A667" s="2"/>
      <c r="B667" s="809"/>
      <c r="C667" s="51"/>
      <c r="D667" s="44"/>
      <c r="E667" s="752"/>
      <c r="F667" s="1804"/>
    </row>
    <row r="668" spans="1:6" ht="12.75">
      <c r="A668" s="2"/>
      <c r="B668" s="809"/>
      <c r="C668" s="51"/>
      <c r="D668" s="44"/>
      <c r="E668" s="752"/>
      <c r="F668" s="1804"/>
    </row>
    <row r="669" spans="1:6" ht="51">
      <c r="A669" s="2" t="s">
        <v>443</v>
      </c>
      <c r="B669" s="809" t="s">
        <v>875</v>
      </c>
      <c r="C669" s="51"/>
      <c r="D669" s="44"/>
      <c r="E669" s="752"/>
      <c r="F669" s="1804"/>
    </row>
    <row r="670" spans="1:6" ht="14.25">
      <c r="A670" s="2"/>
      <c r="B670" s="809" t="s">
        <v>876</v>
      </c>
      <c r="C670" s="810" t="s">
        <v>294</v>
      </c>
      <c r="D670" s="755">
        <v>5</v>
      </c>
      <c r="E670" s="752"/>
      <c r="F670" s="1804">
        <f>D670*E670</f>
        <v>0</v>
      </c>
    </row>
    <row r="671" spans="1:6" ht="12.75">
      <c r="A671" s="2"/>
      <c r="B671" s="809"/>
      <c r="C671" s="810"/>
      <c r="D671" s="755"/>
      <c r="E671" s="752"/>
      <c r="F671" s="1804"/>
    </row>
    <row r="672" spans="1:6" ht="12.75">
      <c r="A672" s="2"/>
      <c r="B672" s="809"/>
      <c r="C672" s="810"/>
      <c r="D672" s="755"/>
      <c r="E672" s="752"/>
      <c r="F672" s="1804"/>
    </row>
    <row r="673" spans="1:6" ht="12.75">
      <c r="A673" s="2"/>
      <c r="B673" s="809"/>
      <c r="C673" s="810"/>
      <c r="D673" s="755"/>
      <c r="E673" s="752"/>
      <c r="F673" s="1804"/>
    </row>
    <row r="674" spans="1:6" ht="12.75">
      <c r="A674" s="2"/>
      <c r="B674" s="809"/>
      <c r="C674" s="810"/>
      <c r="D674" s="755"/>
      <c r="E674" s="752"/>
      <c r="F674" s="1804"/>
    </row>
    <row r="675" spans="1:6" ht="12.75">
      <c r="A675" s="2"/>
      <c r="B675" s="809"/>
      <c r="C675" s="810"/>
      <c r="D675" s="755"/>
      <c r="E675" s="752"/>
      <c r="F675" s="1804"/>
    </row>
    <row r="676" spans="1:5" ht="12.75">
      <c r="A676" s="723" t="s">
        <v>440</v>
      </c>
      <c r="B676" s="699" t="s">
        <v>877</v>
      </c>
      <c r="D676" s="718"/>
      <c r="E676" s="818"/>
    </row>
    <row r="677" spans="1:6" ht="89.25">
      <c r="A677" s="819"/>
      <c r="B677" s="740" t="s">
        <v>878</v>
      </c>
      <c r="C677" s="820"/>
      <c r="D677" s="790"/>
      <c r="F677" s="1806"/>
    </row>
    <row r="678" spans="1:6" ht="25.5">
      <c r="A678" s="819"/>
      <c r="B678" s="740" t="s">
        <v>879</v>
      </c>
      <c r="C678" s="820"/>
      <c r="D678" s="790"/>
      <c r="F678" s="1806"/>
    </row>
    <row r="679" spans="1:6" ht="12.75">
      <c r="A679" s="819"/>
      <c r="B679" s="740"/>
      <c r="C679" s="820"/>
      <c r="D679" s="790"/>
      <c r="F679" s="1806"/>
    </row>
    <row r="680" spans="1:6" ht="39.75">
      <c r="A680" s="819"/>
      <c r="B680" s="740" t="s">
        <v>880</v>
      </c>
      <c r="C680" s="9" t="s">
        <v>294</v>
      </c>
      <c r="D680" s="790">
        <v>643</v>
      </c>
      <c r="F680" s="1806">
        <f>D680*E680</f>
        <v>0</v>
      </c>
    </row>
    <row r="681" spans="1:4" ht="12.75">
      <c r="A681" s="819"/>
      <c r="C681" s="719"/>
      <c r="D681" s="719"/>
    </row>
    <row r="682" spans="1:4" ht="12.75">
      <c r="A682" s="819"/>
      <c r="C682" s="719"/>
      <c r="D682" s="719"/>
    </row>
    <row r="683" spans="1:4" ht="51">
      <c r="A683" s="723" t="s">
        <v>437</v>
      </c>
      <c r="B683" s="691" t="s">
        <v>881</v>
      </c>
      <c r="C683" s="719"/>
      <c r="D683" s="719"/>
    </row>
    <row r="684" spans="1:6" ht="14.25">
      <c r="A684" s="819"/>
      <c r="B684" s="691" t="s">
        <v>847</v>
      </c>
      <c r="C684" s="51" t="s">
        <v>313</v>
      </c>
      <c r="D684" s="804">
        <v>0.5</v>
      </c>
      <c r="F684" s="1798">
        <f>D684*E684</f>
        <v>0</v>
      </c>
    </row>
    <row r="685" spans="1:4" ht="12.75">
      <c r="A685" s="819"/>
      <c r="C685" s="719"/>
      <c r="D685" s="719"/>
    </row>
    <row r="686" spans="1:6" ht="12.75">
      <c r="A686" s="2"/>
      <c r="B686" s="809"/>
      <c r="C686" s="51"/>
      <c r="D686" s="44"/>
      <c r="E686" s="752"/>
      <c r="F686" s="1804"/>
    </row>
    <row r="687" spans="1:6" ht="25.5">
      <c r="A687" s="53"/>
      <c r="B687" s="821" t="s">
        <v>882</v>
      </c>
      <c r="C687" s="712"/>
      <c r="D687" s="713"/>
      <c r="E687" s="714"/>
      <c r="F687" s="1819">
        <f>F684+F680+F670+F666+F665+F661+F656+F652+F648+F644+F640+F639+F638+F634+F633+F625+F619+F615+F611+F610+F605+F600+F599+F598</f>
        <v>0</v>
      </c>
    </row>
    <row r="688" spans="1:6" ht="12.75">
      <c r="A688" s="2"/>
      <c r="B688" s="809"/>
      <c r="C688" s="51"/>
      <c r="D688" s="44"/>
      <c r="E688" s="752"/>
      <c r="F688" s="1804"/>
    </row>
    <row r="689" spans="1:6" ht="12.75">
      <c r="A689" s="2"/>
      <c r="B689" s="809"/>
      <c r="C689" s="51"/>
      <c r="D689" s="44"/>
      <c r="E689" s="752"/>
      <c r="F689" s="1804"/>
    </row>
    <row r="690" spans="1:6" ht="12.75">
      <c r="A690" s="2"/>
      <c r="B690" s="809"/>
      <c r="C690" s="51"/>
      <c r="D690" s="44"/>
      <c r="E690" s="752"/>
      <c r="F690" s="1804"/>
    </row>
    <row r="691" spans="1:6" ht="25.5">
      <c r="A691" s="53" t="s">
        <v>559</v>
      </c>
      <c r="B691" s="751" t="s">
        <v>883</v>
      </c>
      <c r="C691" s="43"/>
      <c r="D691" s="44"/>
      <c r="E691" s="752"/>
      <c r="F691" s="1804"/>
    </row>
    <row r="692" spans="1:6" ht="12.75">
      <c r="A692" s="2"/>
      <c r="B692" s="751"/>
      <c r="C692" s="43"/>
      <c r="D692" s="44"/>
      <c r="E692" s="752"/>
      <c r="F692" s="1804"/>
    </row>
    <row r="693" spans="1:6" ht="51">
      <c r="A693" s="2" t="s">
        <v>6</v>
      </c>
      <c r="B693" s="809" t="s">
        <v>884</v>
      </c>
      <c r="C693" s="43"/>
      <c r="D693" s="44"/>
      <c r="E693" s="752"/>
      <c r="F693" s="1804"/>
    </row>
    <row r="694" spans="1:6" ht="14.25">
      <c r="A694" s="2"/>
      <c r="B694" s="809" t="s">
        <v>885</v>
      </c>
      <c r="C694" s="51" t="s">
        <v>313</v>
      </c>
      <c r="D694" s="44">
        <v>12</v>
      </c>
      <c r="E694" s="752"/>
      <c r="F694" s="1804">
        <f>D694*E694</f>
        <v>0</v>
      </c>
    </row>
    <row r="695" spans="1:6" ht="12.75">
      <c r="A695" s="2"/>
      <c r="B695" s="751"/>
      <c r="C695" s="43"/>
      <c r="D695" s="44"/>
      <c r="E695" s="752"/>
      <c r="F695" s="1804"/>
    </row>
    <row r="696" spans="1:6" ht="12.75">
      <c r="A696" s="2"/>
      <c r="B696" s="751"/>
      <c r="C696" s="43"/>
      <c r="D696" s="44"/>
      <c r="E696" s="752"/>
      <c r="F696" s="1804"/>
    </row>
    <row r="697" spans="1:6" ht="51">
      <c r="A697" s="2" t="s">
        <v>7</v>
      </c>
      <c r="B697" s="809" t="s">
        <v>886</v>
      </c>
      <c r="C697" s="51"/>
      <c r="D697" s="44"/>
      <c r="E697" s="752"/>
      <c r="F697" s="1804"/>
    </row>
    <row r="698" spans="1:6" ht="14.25">
      <c r="A698" s="2"/>
      <c r="B698" s="809" t="s">
        <v>887</v>
      </c>
      <c r="C698" s="810" t="s">
        <v>294</v>
      </c>
      <c r="D698" s="44">
        <v>32</v>
      </c>
      <c r="E698" s="752"/>
      <c r="F698" s="1804">
        <f>D698*E698</f>
        <v>0</v>
      </c>
    </row>
    <row r="699" spans="1:6" ht="25.5">
      <c r="A699" s="2"/>
      <c r="B699" s="809" t="s">
        <v>888</v>
      </c>
      <c r="C699" s="51" t="s">
        <v>313</v>
      </c>
      <c r="D699" s="44">
        <v>15</v>
      </c>
      <c r="E699" s="752"/>
      <c r="F699" s="1804">
        <f>D699*E699</f>
        <v>0</v>
      </c>
    </row>
    <row r="700" spans="1:6" ht="25.5">
      <c r="A700" s="2"/>
      <c r="B700" s="809" t="s">
        <v>889</v>
      </c>
      <c r="C700" s="51" t="s">
        <v>313</v>
      </c>
      <c r="D700" s="44">
        <v>4</v>
      </c>
      <c r="E700" s="752"/>
      <c r="F700" s="1804">
        <f>D700*E700</f>
        <v>0</v>
      </c>
    </row>
    <row r="701" spans="1:6" ht="12.75">
      <c r="A701" s="2"/>
      <c r="B701" s="751"/>
      <c r="C701" s="43"/>
      <c r="D701" s="44"/>
      <c r="E701" s="752"/>
      <c r="F701" s="1804"/>
    </row>
    <row r="702" spans="1:6" ht="63.75">
      <c r="A702" s="2" t="s">
        <v>8</v>
      </c>
      <c r="B702" s="809" t="s">
        <v>890</v>
      </c>
      <c r="C702" s="43"/>
      <c r="D702" s="44"/>
      <c r="E702" s="752"/>
      <c r="F702" s="1804"/>
    </row>
    <row r="703" spans="1:6" ht="14.25">
      <c r="A703" s="2"/>
      <c r="B703" s="809" t="s">
        <v>885</v>
      </c>
      <c r="C703" s="51" t="s">
        <v>313</v>
      </c>
      <c r="D703" s="44">
        <v>50</v>
      </c>
      <c r="E703" s="752"/>
      <c r="F703" s="1804">
        <f>D703*E703</f>
        <v>0</v>
      </c>
    </row>
    <row r="704" spans="1:6" ht="12.75">
      <c r="A704" s="53"/>
      <c r="B704" s="751"/>
      <c r="C704" s="43"/>
      <c r="D704" s="44"/>
      <c r="E704" s="752"/>
      <c r="F704" s="1804"/>
    </row>
    <row r="705" spans="1:6" ht="25.5">
      <c r="A705" s="53"/>
      <c r="B705" s="711" t="s">
        <v>891</v>
      </c>
      <c r="C705" s="822"/>
      <c r="D705" s="823"/>
      <c r="E705" s="824"/>
      <c r="F705" s="1820">
        <f>F694+F698+F699+F700+F703</f>
        <v>0</v>
      </c>
    </row>
    <row r="706" spans="1:6" ht="12.75">
      <c r="A706" s="819"/>
      <c r="E706" s="726"/>
      <c r="F706" s="1796"/>
    </row>
    <row r="707" spans="1:6" ht="12.75">
      <c r="A707" s="825"/>
      <c r="B707" s="826"/>
      <c r="E707" s="726"/>
      <c r="F707" s="1796"/>
    </row>
    <row r="708" spans="1:6" ht="12.75">
      <c r="A708" s="825"/>
      <c r="B708" s="826"/>
      <c r="E708" s="726"/>
      <c r="F708" s="1796"/>
    </row>
    <row r="709" spans="1:2" ht="12.75">
      <c r="A709" s="827" t="s">
        <v>892</v>
      </c>
      <c r="B709" s="828" t="s">
        <v>893</v>
      </c>
    </row>
    <row r="710" spans="1:2" ht="12.75">
      <c r="A710" s="720"/>
      <c r="B710" s="829"/>
    </row>
    <row r="711" spans="1:2" ht="63.75">
      <c r="A711" s="720"/>
      <c r="B711" s="738" t="s">
        <v>679</v>
      </c>
    </row>
    <row r="712" spans="1:2" ht="12.75">
      <c r="A712" s="720"/>
      <c r="B712" s="738"/>
    </row>
    <row r="713" spans="1:2" ht="89.25">
      <c r="A713" s="2" t="s">
        <v>6</v>
      </c>
      <c r="B713" s="699" t="s">
        <v>894</v>
      </c>
    </row>
    <row r="714" spans="1:6" ht="14.25">
      <c r="A714" s="720"/>
      <c r="B714" s="699" t="s">
        <v>347</v>
      </c>
      <c r="C714" s="51" t="s">
        <v>313</v>
      </c>
      <c r="D714" s="721">
        <v>22</v>
      </c>
      <c r="F714" s="1798">
        <f>D714*E714</f>
        <v>0</v>
      </c>
    </row>
    <row r="715" spans="1:2" ht="12.75">
      <c r="A715" s="720"/>
      <c r="B715" s="738"/>
    </row>
    <row r="716" spans="1:6" ht="76.5">
      <c r="A716" s="2" t="s">
        <v>7</v>
      </c>
      <c r="B716" s="699" t="s">
        <v>895</v>
      </c>
      <c r="C716" s="51"/>
      <c r="D716" s="725"/>
      <c r="E716" s="726"/>
      <c r="F716" s="1801"/>
    </row>
    <row r="717" spans="1:6" ht="14.25">
      <c r="A717" s="2"/>
      <c r="B717" s="699" t="s">
        <v>327</v>
      </c>
      <c r="C717" s="51" t="s">
        <v>294</v>
      </c>
      <c r="D717" s="732">
        <v>31</v>
      </c>
      <c r="E717" s="726"/>
      <c r="F717" s="1796">
        <f>D717*E717</f>
        <v>0</v>
      </c>
    </row>
    <row r="718" spans="1:6" ht="12.75">
      <c r="A718" s="2"/>
      <c r="B718" s="699"/>
      <c r="C718" s="51"/>
      <c r="D718" s="725"/>
      <c r="E718" s="726"/>
      <c r="F718" s="1796"/>
    </row>
    <row r="719" spans="1:3" ht="12.75">
      <c r="A719" s="53"/>
      <c r="B719" s="697"/>
      <c r="C719" s="9"/>
    </row>
    <row r="720" spans="1:6" ht="38.25">
      <c r="A720" s="2" t="s">
        <v>8</v>
      </c>
      <c r="B720" s="699" t="s">
        <v>896</v>
      </c>
      <c r="C720" s="51"/>
      <c r="D720" s="725"/>
      <c r="E720" s="726"/>
      <c r="F720" s="1801"/>
    </row>
    <row r="721" spans="1:6" ht="14.25">
      <c r="A721" s="2"/>
      <c r="B721" s="699" t="s">
        <v>327</v>
      </c>
      <c r="C721" s="51" t="s">
        <v>294</v>
      </c>
      <c r="D721" s="732">
        <v>2.5</v>
      </c>
      <c r="E721" s="726"/>
      <c r="F721" s="1796">
        <f>D721*E721</f>
        <v>0</v>
      </c>
    </row>
    <row r="722" spans="1:6" ht="12.75">
      <c r="A722" s="2"/>
      <c r="B722" s="699"/>
      <c r="C722" s="51"/>
      <c r="D722" s="725"/>
      <c r="E722" s="726"/>
      <c r="F722" s="1796"/>
    </row>
    <row r="723" spans="1:3" ht="12.75">
      <c r="A723" s="53"/>
      <c r="B723" s="697"/>
      <c r="C723" s="9"/>
    </row>
    <row r="724" spans="1:6" ht="38.25">
      <c r="A724" s="2" t="s">
        <v>10</v>
      </c>
      <c r="B724" s="699" t="s">
        <v>897</v>
      </c>
      <c r="C724" s="51"/>
      <c r="D724" s="725"/>
      <c r="E724" s="726"/>
      <c r="F724" s="1801"/>
    </row>
    <row r="725" spans="1:6" ht="14.25">
      <c r="A725" s="2"/>
      <c r="B725" s="699" t="s">
        <v>316</v>
      </c>
      <c r="C725" s="51" t="s">
        <v>313</v>
      </c>
      <c r="D725" s="732">
        <v>1</v>
      </c>
      <c r="E725" s="726"/>
      <c r="F725" s="1796">
        <f>D725*E725</f>
        <v>0</v>
      </c>
    </row>
    <row r="726" spans="1:6" ht="12.75">
      <c r="A726" s="2"/>
      <c r="B726" s="699"/>
      <c r="C726" s="51"/>
      <c r="D726" s="725"/>
      <c r="E726" s="726"/>
      <c r="F726" s="1796"/>
    </row>
    <row r="727" spans="1:3" ht="12.75">
      <c r="A727" s="2"/>
      <c r="B727" s="699"/>
      <c r="C727" s="9"/>
    </row>
    <row r="728" spans="1:6" ht="51">
      <c r="A728" s="2" t="s">
        <v>29</v>
      </c>
      <c r="B728" s="699" t="s">
        <v>898</v>
      </c>
      <c r="C728" s="51"/>
      <c r="D728" s="725"/>
      <c r="E728" s="726"/>
      <c r="F728" s="1801"/>
    </row>
    <row r="729" spans="1:6" ht="14.25">
      <c r="A729" s="2"/>
      <c r="B729" s="699" t="s">
        <v>316</v>
      </c>
      <c r="C729" s="51" t="s">
        <v>313</v>
      </c>
      <c r="D729" s="732">
        <v>4.5</v>
      </c>
      <c r="E729" s="726"/>
      <c r="F729" s="1796">
        <f>D729*E729</f>
        <v>0</v>
      </c>
    </row>
    <row r="730" spans="1:6" ht="12.75">
      <c r="A730" s="2"/>
      <c r="B730" s="699"/>
      <c r="C730" s="51"/>
      <c r="D730" s="725"/>
      <c r="E730" s="726"/>
      <c r="F730" s="1796"/>
    </row>
    <row r="731" spans="1:3" ht="12.75">
      <c r="A731" s="53"/>
      <c r="B731" s="697"/>
      <c r="C731" s="9"/>
    </row>
    <row r="732" spans="1:6" ht="51">
      <c r="A732" s="2" t="s">
        <v>115</v>
      </c>
      <c r="B732" s="699" t="s">
        <v>899</v>
      </c>
      <c r="C732" s="51"/>
      <c r="D732" s="725"/>
      <c r="E732" s="726"/>
      <c r="F732" s="1801"/>
    </row>
    <row r="733" spans="1:6" ht="38.25">
      <c r="A733" s="2"/>
      <c r="B733" s="699" t="s">
        <v>900</v>
      </c>
      <c r="C733" s="51"/>
      <c r="D733" s="725"/>
      <c r="E733" s="726"/>
      <c r="F733" s="1801"/>
    </row>
    <row r="734" spans="1:6" ht="14.25">
      <c r="A734" s="2"/>
      <c r="B734" s="699" t="s">
        <v>316</v>
      </c>
      <c r="C734" s="51" t="s">
        <v>313</v>
      </c>
      <c r="D734" s="732">
        <v>0.6</v>
      </c>
      <c r="E734" s="726"/>
      <c r="F734" s="1796">
        <f>D734*E734</f>
        <v>0</v>
      </c>
    </row>
    <row r="735" spans="1:6" ht="12.75">
      <c r="A735" s="2"/>
      <c r="B735" s="699"/>
      <c r="C735" s="51"/>
      <c r="D735" s="725"/>
      <c r="E735" s="726"/>
      <c r="F735" s="1796"/>
    </row>
    <row r="736" spans="1:3" ht="12.75">
      <c r="A736" s="53"/>
      <c r="B736" s="697"/>
      <c r="C736" s="9"/>
    </row>
    <row r="737" spans="1:6" ht="25.5">
      <c r="A737" s="2" t="s">
        <v>105</v>
      </c>
      <c r="B737" s="699" t="s">
        <v>312</v>
      </c>
      <c r="C737" s="51"/>
      <c r="D737" s="725"/>
      <c r="E737" s="726"/>
      <c r="F737" s="1801"/>
    </row>
    <row r="738" spans="1:6" ht="25.5">
      <c r="A738" s="2"/>
      <c r="B738" s="699" t="s">
        <v>642</v>
      </c>
      <c r="C738" s="51"/>
      <c r="D738" s="725"/>
      <c r="E738" s="726"/>
      <c r="F738" s="1801"/>
    </row>
    <row r="739" spans="1:6" ht="12.75">
      <c r="A739" s="2"/>
      <c r="B739" s="699" t="s">
        <v>417</v>
      </c>
      <c r="C739" s="51"/>
      <c r="D739" s="725"/>
      <c r="E739" s="726"/>
      <c r="F739" s="1801"/>
    </row>
    <row r="740" spans="1:6" ht="12.75">
      <c r="A740" s="2"/>
      <c r="B740" s="699" t="s">
        <v>644</v>
      </c>
      <c r="C740" s="9" t="s">
        <v>309</v>
      </c>
      <c r="D740" s="733">
        <v>300</v>
      </c>
      <c r="F740" s="1796">
        <f>D740*E740</f>
        <v>0</v>
      </c>
    </row>
    <row r="741" spans="1:6" ht="12.75">
      <c r="A741" s="2"/>
      <c r="B741" s="699" t="s">
        <v>645</v>
      </c>
      <c r="C741" s="9" t="s">
        <v>309</v>
      </c>
      <c r="D741" s="733">
        <v>450</v>
      </c>
      <c r="F741" s="1796">
        <f>D741*E741</f>
        <v>0</v>
      </c>
    </row>
    <row r="742" spans="1:3" ht="12.75">
      <c r="A742" s="2"/>
      <c r="B742" s="724"/>
      <c r="C742" s="9"/>
    </row>
    <row r="743" spans="1:2" ht="12.75">
      <c r="A743" s="819"/>
      <c r="B743" s="830"/>
    </row>
    <row r="744" spans="1:6" ht="76.5">
      <c r="A744" s="2" t="s">
        <v>286</v>
      </c>
      <c r="B744" s="699" t="s">
        <v>901</v>
      </c>
      <c r="C744" s="734"/>
      <c r="D744" s="725"/>
      <c r="E744" s="726"/>
      <c r="F744" s="1801"/>
    </row>
    <row r="745" spans="1:6" ht="25.5">
      <c r="A745" s="2"/>
      <c r="B745" s="699" t="s">
        <v>902</v>
      </c>
      <c r="C745" s="734"/>
      <c r="D745" s="725"/>
      <c r="E745" s="726"/>
      <c r="F745" s="1801"/>
    </row>
    <row r="746" spans="1:6" ht="14.25">
      <c r="A746" s="2"/>
      <c r="B746" s="699" t="s">
        <v>648</v>
      </c>
      <c r="C746" s="51" t="s">
        <v>294</v>
      </c>
      <c r="D746" s="52">
        <v>16</v>
      </c>
      <c r="E746" s="726"/>
      <c r="F746" s="1796">
        <f>D746*E746</f>
        <v>0</v>
      </c>
    </row>
    <row r="747" spans="1:2" ht="12.75">
      <c r="A747" s="819"/>
      <c r="B747" s="826"/>
    </row>
    <row r="748" spans="1:2" ht="12.75">
      <c r="A748" s="819"/>
      <c r="B748" s="826"/>
    </row>
    <row r="749" spans="1:2" ht="38.25">
      <c r="A749" s="723" t="s">
        <v>282</v>
      </c>
      <c r="B749" s="699" t="s">
        <v>903</v>
      </c>
    </row>
    <row r="750" spans="1:2" ht="38.25">
      <c r="A750" s="723"/>
      <c r="B750" s="699" t="s">
        <v>632</v>
      </c>
    </row>
    <row r="751" spans="1:2" ht="38.25">
      <c r="A751" s="723"/>
      <c r="B751" s="699" t="s">
        <v>904</v>
      </c>
    </row>
    <row r="752" spans="1:6" ht="14.25">
      <c r="A752" s="723"/>
      <c r="B752" s="724" t="s">
        <v>634</v>
      </c>
      <c r="C752" s="51" t="s">
        <v>294</v>
      </c>
      <c r="D752" s="6">
        <v>26</v>
      </c>
      <c r="F752" s="1798">
        <f>D752*E752</f>
        <v>0</v>
      </c>
    </row>
    <row r="753" spans="1:2" ht="12.75">
      <c r="A753" s="819"/>
      <c r="B753" s="830"/>
    </row>
    <row r="754" spans="1:2" ht="12.75">
      <c r="A754" s="819"/>
      <c r="B754" s="830"/>
    </row>
    <row r="755" spans="1:4" ht="140.25">
      <c r="A755" s="723" t="s">
        <v>279</v>
      </c>
      <c r="B755" s="699" t="s">
        <v>905</v>
      </c>
      <c r="C755" s="795"/>
      <c r="D755" s="725"/>
    </row>
    <row r="756" spans="1:6" ht="12.75">
      <c r="A756" s="819"/>
      <c r="B756" s="699" t="s">
        <v>288</v>
      </c>
      <c r="C756" s="795" t="s">
        <v>287</v>
      </c>
      <c r="D756" s="732">
        <v>8</v>
      </c>
      <c r="F756" s="1798">
        <f>D756*E756</f>
        <v>0</v>
      </c>
    </row>
    <row r="757" spans="1:6" ht="12.75">
      <c r="A757" s="819"/>
      <c r="B757" s="826"/>
      <c r="C757" s="734"/>
      <c r="D757" s="725"/>
      <c r="F757" s="1796"/>
    </row>
    <row r="758" spans="1:4" ht="114.75">
      <c r="A758" s="723" t="s">
        <v>276</v>
      </c>
      <c r="B758" s="699" t="s">
        <v>906</v>
      </c>
      <c r="C758" s="734"/>
      <c r="D758" s="725"/>
    </row>
    <row r="759" spans="1:4" ht="25.5">
      <c r="A759" s="723"/>
      <c r="B759" s="699" t="s">
        <v>907</v>
      </c>
      <c r="C759" s="734"/>
      <c r="D759" s="725"/>
    </row>
    <row r="760" spans="1:6" ht="14.25">
      <c r="A760" s="723"/>
      <c r="B760" s="699" t="s">
        <v>908</v>
      </c>
      <c r="C760" s="51" t="s">
        <v>294</v>
      </c>
      <c r="D760" s="731">
        <v>19</v>
      </c>
      <c r="F760" s="1798">
        <f>D760*E760</f>
        <v>0</v>
      </c>
    </row>
    <row r="761" spans="1:6" ht="12.75">
      <c r="A761" s="831"/>
      <c r="B761" s="832"/>
      <c r="C761" s="833"/>
      <c r="D761" s="834"/>
      <c r="E761" s="835"/>
      <c r="F761" s="1804"/>
    </row>
    <row r="762" spans="1:6" ht="12.75">
      <c r="A762" s="831"/>
      <c r="B762" s="832"/>
      <c r="C762" s="833"/>
      <c r="D762" s="834"/>
      <c r="E762" s="835"/>
      <c r="F762" s="1804"/>
    </row>
    <row r="763" spans="1:6" ht="25.5">
      <c r="A763" s="46" t="s">
        <v>273</v>
      </c>
      <c r="B763" s="836" t="s">
        <v>909</v>
      </c>
      <c r="C763" s="837"/>
      <c r="D763" s="838"/>
      <c r="E763" s="839"/>
      <c r="F763" s="1804"/>
    </row>
    <row r="764" spans="1:6" ht="114.75">
      <c r="A764" s="46" t="s">
        <v>524</v>
      </c>
      <c r="B764" s="840" t="s">
        <v>523</v>
      </c>
      <c r="C764" s="841"/>
      <c r="D764" s="842"/>
      <c r="E764" s="839"/>
      <c r="F764" s="1804"/>
    </row>
    <row r="765" spans="1:6" ht="25.5">
      <c r="A765" s="843"/>
      <c r="B765" s="840" t="s">
        <v>522</v>
      </c>
      <c r="C765" s="844"/>
      <c r="D765" s="842"/>
      <c r="E765" s="845"/>
      <c r="F765" s="1814"/>
    </row>
    <row r="766" spans="1:6" ht="12.75">
      <c r="A766" s="843"/>
      <c r="B766" s="840" t="s">
        <v>521</v>
      </c>
      <c r="C766" s="43" t="s">
        <v>520</v>
      </c>
      <c r="D766" s="44">
        <v>1</v>
      </c>
      <c r="E766" s="839"/>
      <c r="F766" s="1804">
        <f>D766*E766</f>
        <v>0</v>
      </c>
    </row>
    <row r="767" spans="1:6" ht="12.75">
      <c r="A767" s="846"/>
      <c r="B767" s="847"/>
      <c r="C767" s="833"/>
      <c r="D767" s="834"/>
      <c r="E767" s="835"/>
      <c r="F767" s="1815"/>
    </row>
    <row r="768" spans="1:4" ht="12.75">
      <c r="A768" s="819"/>
      <c r="B768" s="826"/>
      <c r="C768" s="734"/>
      <c r="D768" s="725"/>
    </row>
    <row r="769" spans="1:4" ht="76.5">
      <c r="A769" s="723" t="s">
        <v>449</v>
      </c>
      <c r="B769" s="699" t="s">
        <v>910</v>
      </c>
      <c r="C769" s="734"/>
      <c r="D769" s="725"/>
    </row>
    <row r="770" spans="1:6" ht="25.5">
      <c r="A770" s="848"/>
      <c r="B770" s="849" t="s">
        <v>517</v>
      </c>
      <c r="C770" s="850"/>
      <c r="D770" s="850"/>
      <c r="E770" s="851"/>
      <c r="F770" s="1816"/>
    </row>
    <row r="771" spans="1:6" ht="12.75">
      <c r="A771" s="852"/>
      <c r="B771" s="849" t="s">
        <v>516</v>
      </c>
      <c r="C771" s="853"/>
      <c r="D771" s="854"/>
      <c r="E771" s="855"/>
      <c r="F771" s="1806"/>
    </row>
    <row r="772" spans="1:6" ht="63.75">
      <c r="A772" s="852"/>
      <c r="B772" s="856" t="s">
        <v>515</v>
      </c>
      <c r="C772" s="853"/>
      <c r="D772" s="854"/>
      <c r="E772" s="855"/>
      <c r="F772" s="1806"/>
    </row>
    <row r="773" spans="1:6" ht="12.75">
      <c r="A773" s="819"/>
      <c r="B773" s="826"/>
      <c r="C773" s="734"/>
      <c r="D773" s="725"/>
      <c r="F773" s="1796"/>
    </row>
    <row r="774" spans="1:6" ht="12.75">
      <c r="A774" s="819"/>
      <c r="B774" s="826"/>
      <c r="C774" s="734"/>
      <c r="D774" s="725"/>
      <c r="F774" s="1796"/>
    </row>
    <row r="775" spans="1:6" ht="153">
      <c r="A775" s="723" t="s">
        <v>446</v>
      </c>
      <c r="B775" s="857" t="s">
        <v>911</v>
      </c>
      <c r="C775" s="858"/>
      <c r="D775" s="859"/>
      <c r="E775" s="860"/>
      <c r="F775" s="1806"/>
    </row>
    <row r="776" spans="1:6" ht="12.75">
      <c r="A776" s="723"/>
      <c r="B776" s="857" t="s">
        <v>912</v>
      </c>
      <c r="C776" s="858"/>
      <c r="D776" s="859"/>
      <c r="E776" s="860"/>
      <c r="F776" s="1806"/>
    </row>
    <row r="777" spans="1:6" ht="12.75">
      <c r="A777" s="723"/>
      <c r="B777" s="861" t="s">
        <v>913</v>
      </c>
      <c r="C777" s="858" t="s">
        <v>53</v>
      </c>
      <c r="D777" s="859">
        <v>1</v>
      </c>
      <c r="E777" s="860"/>
      <c r="F777" s="1806">
        <f>D777*E777</f>
        <v>0</v>
      </c>
    </row>
    <row r="778" spans="1:6" ht="12.75">
      <c r="A778" s="723"/>
      <c r="B778" s="861"/>
      <c r="C778" s="858"/>
      <c r="D778" s="859"/>
      <c r="E778" s="860"/>
      <c r="F778" s="1806"/>
    </row>
    <row r="779" spans="1:6" ht="12.75">
      <c r="A779" s="723"/>
      <c r="B779" s="861"/>
      <c r="C779" s="858"/>
      <c r="D779" s="859"/>
      <c r="E779" s="860"/>
      <c r="F779" s="1806"/>
    </row>
    <row r="780" spans="1:6" ht="140.25">
      <c r="A780" s="723" t="s">
        <v>443</v>
      </c>
      <c r="B780" s="862" t="s">
        <v>914</v>
      </c>
      <c r="C780" s="863"/>
      <c r="D780" s="864"/>
      <c r="E780" s="860"/>
      <c r="F780" s="1806"/>
    </row>
    <row r="781" spans="1:6" ht="25.5">
      <c r="A781" s="723"/>
      <c r="B781" s="63" t="s">
        <v>915</v>
      </c>
      <c r="C781" s="9" t="s">
        <v>53</v>
      </c>
      <c r="D781" s="6">
        <v>2</v>
      </c>
      <c r="E781" s="860"/>
      <c r="F781" s="1806">
        <f>D781*E781</f>
        <v>0</v>
      </c>
    </row>
    <row r="782" spans="1:6" ht="12.75">
      <c r="A782" s="723"/>
      <c r="B782" s="861"/>
      <c r="C782" s="858"/>
      <c r="D782" s="859"/>
      <c r="E782" s="860"/>
      <c r="F782" s="1806"/>
    </row>
    <row r="783" spans="1:6" ht="12.75">
      <c r="A783" s="723"/>
      <c r="B783" s="861"/>
      <c r="C783" s="858"/>
      <c r="D783" s="859"/>
      <c r="E783" s="860"/>
      <c r="F783" s="1806"/>
    </row>
    <row r="784" spans="1:6" ht="51">
      <c r="A784" s="723" t="s">
        <v>440</v>
      </c>
      <c r="B784" s="861" t="s">
        <v>916</v>
      </c>
      <c r="C784" s="858"/>
      <c r="D784" s="859"/>
      <c r="E784" s="860"/>
      <c r="F784" s="1806"/>
    </row>
    <row r="785" spans="1:6" ht="14.25">
      <c r="A785" s="723"/>
      <c r="B785" s="699" t="s">
        <v>917</v>
      </c>
      <c r="C785" s="51" t="s">
        <v>313</v>
      </c>
      <c r="D785" s="859">
        <v>18</v>
      </c>
      <c r="E785" s="860"/>
      <c r="F785" s="1806">
        <f>D785*E785</f>
        <v>0</v>
      </c>
    </row>
    <row r="786" spans="1:6" ht="12.75">
      <c r="A786" s="723"/>
      <c r="B786" s="861"/>
      <c r="C786" s="858"/>
      <c r="D786" s="859"/>
      <c r="E786" s="860"/>
      <c r="F786" s="1806"/>
    </row>
    <row r="787" spans="1:6" ht="12.75">
      <c r="A787" s="723"/>
      <c r="B787" s="861"/>
      <c r="C787" s="858"/>
      <c r="D787" s="859"/>
      <c r="E787" s="860"/>
      <c r="F787" s="1806"/>
    </row>
    <row r="788" spans="1:6" ht="51">
      <c r="A788" s="723" t="s">
        <v>437</v>
      </c>
      <c r="B788" s="861" t="s">
        <v>918</v>
      </c>
      <c r="C788" s="858"/>
      <c r="D788" s="859"/>
      <c r="E788" s="860"/>
      <c r="F788" s="1806"/>
    </row>
    <row r="789" spans="1:6" ht="12.75">
      <c r="A789" s="723"/>
      <c r="B789" s="861" t="s">
        <v>9</v>
      </c>
      <c r="C789" s="858" t="s">
        <v>13</v>
      </c>
      <c r="D789" s="859">
        <v>1</v>
      </c>
      <c r="E789" s="860"/>
      <c r="F789" s="1806">
        <f>D789*E789</f>
        <v>0</v>
      </c>
    </row>
    <row r="790" spans="1:6" ht="12.75">
      <c r="A790" s="723"/>
      <c r="B790" s="861"/>
      <c r="C790" s="858"/>
      <c r="D790" s="859"/>
      <c r="E790" s="860"/>
      <c r="F790" s="1806"/>
    </row>
    <row r="791" spans="1:6" ht="12.75">
      <c r="A791" s="819"/>
      <c r="B791" s="830"/>
      <c r="F791" s="1801"/>
    </row>
    <row r="792" spans="1:6" ht="12.75">
      <c r="A792" s="825"/>
      <c r="B792" s="865" t="s">
        <v>919</v>
      </c>
      <c r="C792" s="866"/>
      <c r="D792" s="867"/>
      <c r="E792" s="868"/>
      <c r="F792" s="1817">
        <f>F789+F785+F781+F777+F766+F760+F756+F752+F746+F741+F740+F734+F729+F725+F721+F717+F714</f>
        <v>0</v>
      </c>
    </row>
    <row r="793" spans="1:6" ht="12.75">
      <c r="A793" s="825"/>
      <c r="B793" s="869"/>
      <c r="E793" s="726"/>
      <c r="F793" s="1796"/>
    </row>
    <row r="794" spans="1:6" ht="12.75">
      <c r="A794" s="870"/>
      <c r="B794" s="871"/>
      <c r="C794" s="872"/>
      <c r="D794" s="873"/>
      <c r="E794" s="874"/>
      <c r="F794" s="1802"/>
    </row>
    <row r="795" spans="1:6" ht="12.75">
      <c r="A795" s="825"/>
      <c r="B795" s="869"/>
      <c r="E795" s="726"/>
      <c r="F795" s="1796"/>
    </row>
    <row r="796" spans="1:6" ht="12.75">
      <c r="A796" s="870"/>
      <c r="B796" s="871"/>
      <c r="C796" s="872"/>
      <c r="D796" s="873"/>
      <c r="E796" s="874"/>
      <c r="F796" s="1802"/>
    </row>
    <row r="797" spans="1:6" ht="12.75">
      <c r="A797" s="870"/>
      <c r="B797" s="871"/>
      <c r="C797" s="872"/>
      <c r="D797" s="873"/>
      <c r="E797" s="874"/>
      <c r="F797" s="1802"/>
    </row>
    <row r="798" spans="1:6" ht="12.75">
      <c r="A798" s="825"/>
      <c r="B798" s="847"/>
      <c r="C798" s="875"/>
      <c r="D798" s="876"/>
      <c r="E798" s="877"/>
      <c r="F798" s="1815"/>
    </row>
    <row r="799" spans="1:6" ht="12.75">
      <c r="A799" s="825"/>
      <c r="B799" s="847"/>
      <c r="C799" s="875"/>
      <c r="D799" s="876"/>
      <c r="E799" s="877"/>
      <c r="F799" s="1815"/>
    </row>
    <row r="800" spans="1:6" ht="12.75">
      <c r="A800" s="870"/>
      <c r="B800" s="871"/>
      <c r="C800" s="872"/>
      <c r="D800" s="873"/>
      <c r="E800" s="874"/>
      <c r="F800" s="1802"/>
    </row>
    <row r="801" spans="1:6" ht="25.5">
      <c r="A801" s="878" t="s">
        <v>920</v>
      </c>
      <c r="B801" s="697" t="s">
        <v>921</v>
      </c>
      <c r="C801" s="872"/>
      <c r="D801" s="873"/>
      <c r="E801" s="874"/>
      <c r="F801" s="1802"/>
    </row>
    <row r="802" spans="1:6" ht="12.75">
      <c r="A802" s="870"/>
      <c r="B802" s="871"/>
      <c r="C802" s="872"/>
      <c r="D802" s="873"/>
      <c r="E802" s="874"/>
      <c r="F802" s="1802"/>
    </row>
    <row r="803" spans="1:5" ht="63.75">
      <c r="A803" s="53"/>
      <c r="B803" s="879" t="s">
        <v>922</v>
      </c>
      <c r="C803" s="9"/>
      <c r="D803" s="6"/>
      <c r="E803" s="880"/>
    </row>
    <row r="804" spans="1:5" ht="12.75">
      <c r="A804" s="53"/>
      <c r="B804" s="879"/>
      <c r="C804" s="9"/>
      <c r="D804" s="6"/>
      <c r="E804" s="880"/>
    </row>
    <row r="805" spans="1:5" ht="63.75">
      <c r="A805" s="2" t="s">
        <v>6</v>
      </c>
      <c r="B805" s="62" t="s">
        <v>923</v>
      </c>
      <c r="C805" s="9"/>
      <c r="D805" s="6"/>
      <c r="E805" s="880"/>
    </row>
    <row r="806" spans="1:6" ht="12.75">
      <c r="A806" s="2"/>
      <c r="B806" s="62" t="s">
        <v>9</v>
      </c>
      <c r="C806" s="9" t="s">
        <v>13</v>
      </c>
      <c r="D806" s="6">
        <v>1</v>
      </c>
      <c r="E806" s="880"/>
      <c r="F806" s="1798">
        <f>D806*E806</f>
        <v>0</v>
      </c>
    </row>
    <row r="807" spans="1:5" ht="12.75">
      <c r="A807" s="2"/>
      <c r="B807" s="62"/>
      <c r="C807" s="9"/>
      <c r="D807" s="6"/>
      <c r="E807" s="880"/>
    </row>
    <row r="808" spans="1:5" ht="12.75">
      <c r="A808" s="53"/>
      <c r="B808" s="879"/>
      <c r="C808" s="9"/>
      <c r="D808" s="6"/>
      <c r="E808" s="880"/>
    </row>
    <row r="809" spans="1:6" ht="63.75">
      <c r="A809" s="746" t="s">
        <v>7</v>
      </c>
      <c r="B809" s="881" t="s">
        <v>924</v>
      </c>
      <c r="C809" s="9"/>
      <c r="D809" s="6"/>
      <c r="E809" s="882"/>
      <c r="F809" s="1806"/>
    </row>
    <row r="810" spans="1:6" ht="12.75">
      <c r="A810" s="746"/>
      <c r="B810" s="881" t="s">
        <v>9</v>
      </c>
      <c r="C810" s="9" t="s">
        <v>13</v>
      </c>
      <c r="D810" s="6">
        <v>1</v>
      </c>
      <c r="E810" s="882"/>
      <c r="F810" s="1807">
        <f>D810*E810</f>
        <v>0</v>
      </c>
    </row>
    <row r="811" spans="1:6" ht="12.75">
      <c r="A811" s="883"/>
      <c r="B811" s="884"/>
      <c r="C811" s="885"/>
      <c r="D811" s="886"/>
      <c r="E811" s="882"/>
      <c r="F811" s="1806"/>
    </row>
    <row r="812" spans="1:5" ht="12.75">
      <c r="A812" s="887"/>
      <c r="B812" s="884"/>
      <c r="C812" s="885"/>
      <c r="D812" s="886"/>
      <c r="E812" s="880"/>
    </row>
    <row r="813" spans="1:6" ht="38.25">
      <c r="A813" s="2" t="s">
        <v>8</v>
      </c>
      <c r="B813" s="794" t="s">
        <v>925</v>
      </c>
      <c r="C813" s="51"/>
      <c r="D813" s="888"/>
      <c r="E813" s="889"/>
      <c r="F813" s="1818"/>
    </row>
    <row r="814" spans="1:6" ht="12.75">
      <c r="A814" s="2"/>
      <c r="B814" s="794" t="s">
        <v>926</v>
      </c>
      <c r="C814" s="51" t="s">
        <v>13</v>
      </c>
      <c r="D814" s="888">
        <v>1</v>
      </c>
      <c r="E814" s="889"/>
      <c r="F814" s="1818">
        <f>D814*E814</f>
        <v>0</v>
      </c>
    </row>
    <row r="815" spans="1:6" ht="12.75">
      <c r="A815" s="883"/>
      <c r="B815" s="890"/>
      <c r="C815" s="891"/>
      <c r="D815" s="892"/>
      <c r="E815" s="889"/>
      <c r="F815" s="1818"/>
    </row>
    <row r="816" spans="1:6" ht="12.75">
      <c r="A816" s="883"/>
      <c r="B816" s="890"/>
      <c r="C816" s="891"/>
      <c r="D816" s="892"/>
      <c r="E816" s="889"/>
      <c r="F816" s="1818"/>
    </row>
    <row r="817" spans="1:6" ht="38.25">
      <c r="A817" s="2" t="s">
        <v>10</v>
      </c>
      <c r="B817" s="794" t="s">
        <v>927</v>
      </c>
      <c r="C817" s="891"/>
      <c r="D817" s="892"/>
      <c r="E817" s="889"/>
      <c r="F817" s="1818"/>
    </row>
    <row r="818" spans="1:6" ht="25.5">
      <c r="A818" s="2"/>
      <c r="B818" s="794" t="s">
        <v>928</v>
      </c>
      <c r="C818" s="51" t="s">
        <v>13</v>
      </c>
      <c r="D818" s="888">
        <v>1</v>
      </c>
      <c r="E818" s="889"/>
      <c r="F818" s="1818">
        <f>D818*E818</f>
        <v>0</v>
      </c>
    </row>
    <row r="819" spans="1:6" ht="12.75">
      <c r="A819" s="883"/>
      <c r="B819" s="884"/>
      <c r="C819" s="885"/>
      <c r="D819" s="882"/>
      <c r="E819" s="893"/>
      <c r="F819" s="1807"/>
    </row>
    <row r="820" spans="1:6" ht="25.5">
      <c r="A820" s="2" t="s">
        <v>29</v>
      </c>
      <c r="B820" s="62" t="s">
        <v>929</v>
      </c>
      <c r="C820" s="9"/>
      <c r="D820" s="761"/>
      <c r="E820" s="893"/>
      <c r="F820" s="1807"/>
    </row>
    <row r="821" spans="1:6" ht="25.5">
      <c r="A821" s="2"/>
      <c r="B821" s="62" t="s">
        <v>930</v>
      </c>
      <c r="C821" s="9"/>
      <c r="D821" s="761"/>
      <c r="E821" s="893"/>
      <c r="F821" s="1807"/>
    </row>
    <row r="822" spans="1:6" ht="12.75">
      <c r="A822" s="2"/>
      <c r="B822" s="62" t="s">
        <v>931</v>
      </c>
      <c r="C822" s="9" t="s">
        <v>287</v>
      </c>
      <c r="D822" s="761">
        <v>26.4</v>
      </c>
      <c r="E822" s="893"/>
      <c r="F822" s="1807">
        <f>D822*E822</f>
        <v>0</v>
      </c>
    </row>
    <row r="823" spans="1:6" ht="12.75">
      <c r="A823" s="883"/>
      <c r="B823" s="884"/>
      <c r="C823" s="885"/>
      <c r="D823" s="882"/>
      <c r="E823" s="893"/>
      <c r="F823" s="1807"/>
    </row>
    <row r="824" spans="1:6" ht="12.75">
      <c r="A824" s="883"/>
      <c r="B824" s="884"/>
      <c r="C824" s="885"/>
      <c r="D824" s="882"/>
      <c r="E824" s="893"/>
      <c r="F824" s="1807"/>
    </row>
    <row r="825" spans="1:6" ht="76.5">
      <c r="A825" s="2" t="s">
        <v>115</v>
      </c>
      <c r="B825" s="881" t="s">
        <v>932</v>
      </c>
      <c r="C825" s="9"/>
      <c r="D825" s="761"/>
      <c r="E825" s="893"/>
      <c r="F825" s="1807"/>
    </row>
    <row r="826" spans="1:6" ht="12.75">
      <c r="A826" s="2"/>
      <c r="B826" s="881" t="s">
        <v>933</v>
      </c>
      <c r="C826" s="9" t="s">
        <v>287</v>
      </c>
      <c r="D826" s="761">
        <v>26.4</v>
      </c>
      <c r="E826" s="893"/>
      <c r="F826" s="1807">
        <f>D826*E826</f>
        <v>0</v>
      </c>
    </row>
    <row r="827" spans="1:6" ht="12.75">
      <c r="A827" s="2"/>
      <c r="B827" s="881"/>
      <c r="C827" s="9"/>
      <c r="D827" s="761"/>
      <c r="E827" s="893"/>
      <c r="F827" s="1807"/>
    </row>
    <row r="828" spans="1:6" ht="12.75">
      <c r="A828" s="2"/>
      <c r="B828" s="881"/>
      <c r="C828" s="9"/>
      <c r="D828" s="761"/>
      <c r="E828" s="893"/>
      <c r="F828" s="1807"/>
    </row>
    <row r="829" spans="1:6" ht="63.75">
      <c r="A829" s="2" t="s">
        <v>105</v>
      </c>
      <c r="B829" s="881" t="s">
        <v>934</v>
      </c>
      <c r="C829" s="9"/>
      <c r="D829" s="761"/>
      <c r="E829" s="893"/>
      <c r="F829" s="1807"/>
    </row>
    <row r="830" spans="1:6" ht="25.5">
      <c r="A830" s="2"/>
      <c r="B830" s="881" t="s">
        <v>935</v>
      </c>
      <c r="C830" s="9"/>
      <c r="D830" s="761"/>
      <c r="E830" s="893"/>
      <c r="F830" s="1807"/>
    </row>
    <row r="831" spans="1:6" ht="12.75">
      <c r="A831" s="2"/>
      <c r="B831" s="62" t="s">
        <v>936</v>
      </c>
      <c r="C831" s="9" t="s">
        <v>53</v>
      </c>
      <c r="D831" s="761">
        <v>6</v>
      </c>
      <c r="E831" s="893"/>
      <c r="F831" s="1807">
        <f>D831*E831</f>
        <v>0</v>
      </c>
    </row>
    <row r="832" spans="1:6" ht="12.75">
      <c r="A832" s="2"/>
      <c r="B832" s="62"/>
      <c r="C832" s="9"/>
      <c r="D832" s="761"/>
      <c r="E832" s="893"/>
      <c r="F832" s="1807"/>
    </row>
    <row r="833" spans="1:6" ht="12.75">
      <c r="A833" s="2"/>
      <c r="B833" s="62"/>
      <c r="C833" s="9"/>
      <c r="D833" s="761"/>
      <c r="E833" s="893"/>
      <c r="F833" s="1807"/>
    </row>
    <row r="834" spans="1:6" ht="63.75">
      <c r="A834" s="2" t="s">
        <v>286</v>
      </c>
      <c r="B834" s="62" t="s">
        <v>937</v>
      </c>
      <c r="C834" s="9"/>
      <c r="D834" s="761"/>
      <c r="E834" s="893"/>
      <c r="F834" s="1807"/>
    </row>
    <row r="835" spans="1:6" ht="12.75">
      <c r="A835" s="2"/>
      <c r="B835" s="62" t="s">
        <v>264</v>
      </c>
      <c r="C835" s="9"/>
      <c r="D835" s="761"/>
      <c r="E835" s="893"/>
      <c r="F835" s="1807"/>
    </row>
    <row r="836" spans="1:6" ht="12.75">
      <c r="A836" s="2"/>
      <c r="B836" s="62" t="s">
        <v>938</v>
      </c>
      <c r="C836" s="9" t="s">
        <v>53</v>
      </c>
      <c r="D836" s="761">
        <v>3</v>
      </c>
      <c r="E836" s="893"/>
      <c r="F836" s="1807">
        <f>D836*E836</f>
        <v>0</v>
      </c>
    </row>
    <row r="837" spans="1:6" ht="12.75">
      <c r="A837" s="2"/>
      <c r="B837" s="62" t="s">
        <v>939</v>
      </c>
      <c r="C837" s="9" t="s">
        <v>53</v>
      </c>
      <c r="D837" s="761">
        <v>1</v>
      </c>
      <c r="E837" s="893"/>
      <c r="F837" s="1807">
        <f>D837*E837</f>
        <v>0</v>
      </c>
    </row>
    <row r="838" spans="1:6" ht="12.75">
      <c r="A838" s="883"/>
      <c r="B838" s="884"/>
      <c r="C838" s="885"/>
      <c r="D838" s="882"/>
      <c r="E838" s="893"/>
      <c r="F838" s="1807"/>
    </row>
    <row r="839" spans="1:6" ht="12.75">
      <c r="A839" s="883"/>
      <c r="B839" s="884"/>
      <c r="C839" s="885"/>
      <c r="D839" s="882"/>
      <c r="E839" s="893"/>
      <c r="F839" s="1807"/>
    </row>
    <row r="840" spans="1:6" ht="38.25">
      <c r="A840" s="2" t="s">
        <v>282</v>
      </c>
      <c r="B840" s="62" t="s">
        <v>940</v>
      </c>
      <c r="C840" s="9"/>
      <c r="D840" s="761"/>
      <c r="E840" s="893"/>
      <c r="F840" s="1807"/>
    </row>
    <row r="841" spans="1:6" ht="12.75">
      <c r="A841" s="2"/>
      <c r="B841" s="62" t="s">
        <v>941</v>
      </c>
      <c r="C841" s="9"/>
      <c r="D841" s="761"/>
      <c r="E841" s="893"/>
      <c r="F841" s="1807"/>
    </row>
    <row r="842" spans="1:6" ht="12.75">
      <c r="A842" s="2"/>
      <c r="B842" s="62" t="s">
        <v>264</v>
      </c>
      <c r="C842" s="9" t="s">
        <v>53</v>
      </c>
      <c r="D842" s="761">
        <v>4</v>
      </c>
      <c r="E842" s="893"/>
      <c r="F842" s="1807">
        <f>D842*E842</f>
        <v>0</v>
      </c>
    </row>
    <row r="843" spans="1:6" ht="12.75">
      <c r="A843" s="883"/>
      <c r="B843" s="884"/>
      <c r="C843" s="885"/>
      <c r="D843" s="882"/>
      <c r="E843" s="893"/>
      <c r="F843" s="1807"/>
    </row>
    <row r="844" spans="1:6" ht="12.75">
      <c r="A844" s="883"/>
      <c r="B844" s="884"/>
      <c r="C844" s="885"/>
      <c r="D844" s="882"/>
      <c r="E844" s="893"/>
      <c r="F844" s="1807"/>
    </row>
    <row r="845" spans="1:6" ht="25.5">
      <c r="A845" s="2" t="s">
        <v>279</v>
      </c>
      <c r="B845" s="62" t="s">
        <v>942</v>
      </c>
      <c r="C845" s="885"/>
      <c r="D845" s="882"/>
      <c r="E845" s="893"/>
      <c r="F845" s="1807"/>
    </row>
    <row r="846" spans="1:6" ht="12.75">
      <c r="A846" s="883"/>
      <c r="B846" s="62" t="s">
        <v>393</v>
      </c>
      <c r="C846" s="9" t="s">
        <v>287</v>
      </c>
      <c r="D846" s="761">
        <v>26.4</v>
      </c>
      <c r="E846" s="893"/>
      <c r="F846" s="1807">
        <f>D846*E846</f>
        <v>0</v>
      </c>
    </row>
    <row r="847" spans="1:6" ht="12.75">
      <c r="A847" s="883"/>
      <c r="B847" s="884"/>
      <c r="C847" s="885"/>
      <c r="D847" s="882"/>
      <c r="E847" s="893"/>
      <c r="F847" s="1807"/>
    </row>
    <row r="848" spans="1:6" ht="12.75">
      <c r="A848" s="870"/>
      <c r="B848" s="871"/>
      <c r="C848" s="872"/>
      <c r="D848" s="873"/>
      <c r="E848" s="874"/>
      <c r="F848" s="1802"/>
    </row>
    <row r="849" spans="1:6" ht="25.5">
      <c r="A849" s="746" t="s">
        <v>276</v>
      </c>
      <c r="B849" s="727" t="s">
        <v>943</v>
      </c>
      <c r="C849" s="872"/>
      <c r="D849" s="873"/>
      <c r="E849" s="874"/>
      <c r="F849" s="1802"/>
    </row>
    <row r="850" spans="1:6" ht="12.75">
      <c r="A850" s="870"/>
      <c r="B850" s="871"/>
      <c r="C850" s="872"/>
      <c r="D850" s="873"/>
      <c r="E850" s="874"/>
      <c r="F850" s="1802"/>
    </row>
    <row r="851" spans="1:6" ht="12.75">
      <c r="A851" s="870"/>
      <c r="B851" s="62" t="s">
        <v>9</v>
      </c>
      <c r="C851" s="9" t="s">
        <v>13</v>
      </c>
      <c r="D851" s="6">
        <v>1</v>
      </c>
      <c r="E851" s="874"/>
      <c r="F851" s="1802">
        <f>D851*E851</f>
        <v>0</v>
      </c>
    </row>
    <row r="852" spans="1:6" ht="12.75">
      <c r="A852" s="870"/>
      <c r="B852" s="871"/>
      <c r="C852" s="872"/>
      <c r="D852" s="873"/>
      <c r="E852" s="874"/>
      <c r="F852" s="1802"/>
    </row>
    <row r="853" spans="1:6" ht="25.5">
      <c r="A853" s="870"/>
      <c r="B853" s="711" t="s">
        <v>944</v>
      </c>
      <c r="C853" s="894"/>
      <c r="D853" s="895"/>
      <c r="E853" s="896"/>
      <c r="F853" s="1821">
        <f>F851+F846+F842+F837+F836+F831+F826+F822+F818+F814+F810+F806</f>
        <v>0</v>
      </c>
    </row>
    <row r="854" spans="1:6" ht="12.75">
      <c r="A854" s="870"/>
      <c r="B854" s="871"/>
      <c r="C854" s="872"/>
      <c r="D854" s="873"/>
      <c r="E854" s="874"/>
      <c r="F854" s="1802"/>
    </row>
    <row r="855" spans="1:6" ht="12.75">
      <c r="A855" s="870"/>
      <c r="B855" s="871"/>
      <c r="C855" s="872"/>
      <c r="D855" s="873"/>
      <c r="E855" s="874"/>
      <c r="F855" s="1802"/>
    </row>
    <row r="856" spans="1:6" ht="12.75">
      <c r="A856" s="870"/>
      <c r="B856" s="871"/>
      <c r="C856" s="872"/>
      <c r="D856" s="873"/>
      <c r="E856" s="874"/>
      <c r="F856" s="1802"/>
    </row>
    <row r="857" spans="1:6" ht="12.75">
      <c r="A857" s="870"/>
      <c r="B857" s="871"/>
      <c r="C857" s="872"/>
      <c r="D857" s="873"/>
      <c r="E857" s="874"/>
      <c r="F857" s="1802"/>
    </row>
    <row r="858" spans="1:6" ht="12.75">
      <c r="A858" s="870"/>
      <c r="B858" s="871"/>
      <c r="C858" s="872"/>
      <c r="D858" s="873"/>
      <c r="E858" s="874"/>
      <c r="F858" s="1802"/>
    </row>
    <row r="859" spans="1:6" ht="12.75">
      <c r="A859" s="870"/>
      <c r="B859" s="871"/>
      <c r="C859" s="872"/>
      <c r="D859" s="873"/>
      <c r="E859" s="874"/>
      <c r="F859" s="1802"/>
    </row>
    <row r="860" spans="1:6" ht="12.75">
      <c r="A860" s="870"/>
      <c r="B860" s="871"/>
      <c r="C860" s="872"/>
      <c r="D860" s="873"/>
      <c r="E860" s="874"/>
      <c r="F860" s="1802"/>
    </row>
    <row r="861" spans="1:6" ht="12.75">
      <c r="A861" s="870"/>
      <c r="B861" s="871"/>
      <c r="C861" s="872"/>
      <c r="D861" s="873"/>
      <c r="E861" s="874"/>
      <c r="F861" s="1802"/>
    </row>
    <row r="862" spans="1:6" ht="12.75">
      <c r="A862" s="870"/>
      <c r="B862" s="871"/>
      <c r="C862" s="872"/>
      <c r="D862" s="873"/>
      <c r="E862" s="874"/>
      <c r="F862" s="1802"/>
    </row>
    <row r="863" spans="1:6" ht="12.75">
      <c r="A863" s="870"/>
      <c r="B863" s="871"/>
      <c r="C863" s="872"/>
      <c r="D863" s="873"/>
      <c r="E863" s="874"/>
      <c r="F863" s="1802"/>
    </row>
    <row r="864" spans="1:6" ht="12.75">
      <c r="A864" s="870"/>
      <c r="B864" s="871"/>
      <c r="C864" s="872"/>
      <c r="D864" s="873"/>
      <c r="E864" s="874"/>
      <c r="F864" s="1802"/>
    </row>
    <row r="865" spans="1:6" ht="12.75">
      <c r="A865" s="870"/>
      <c r="B865" s="871"/>
      <c r="C865" s="872"/>
      <c r="D865" s="873"/>
      <c r="E865" s="874"/>
      <c r="F865" s="1802"/>
    </row>
    <row r="866" spans="1:6" ht="12.75">
      <c r="A866" s="870"/>
      <c r="B866" s="871"/>
      <c r="C866" s="872"/>
      <c r="D866" s="873"/>
      <c r="E866" s="874"/>
      <c r="F866" s="1802"/>
    </row>
    <row r="867" spans="1:6" ht="12.75">
      <c r="A867" s="870"/>
      <c r="B867" s="871"/>
      <c r="C867" s="872"/>
      <c r="D867" s="873"/>
      <c r="E867" s="874"/>
      <c r="F867" s="1802"/>
    </row>
    <row r="868" spans="1:2" ht="12.75">
      <c r="A868" s="819"/>
      <c r="B868" s="697" t="s">
        <v>945</v>
      </c>
    </row>
    <row r="870" spans="2:6" ht="25.5">
      <c r="B870" s="751" t="s">
        <v>617</v>
      </c>
      <c r="C870" s="897" t="s">
        <v>946</v>
      </c>
      <c r="F870" s="1798">
        <f>F65</f>
        <v>0</v>
      </c>
    </row>
    <row r="871" spans="2:6" ht="25.5">
      <c r="B871" s="751" t="s">
        <v>677</v>
      </c>
      <c r="C871" s="897" t="s">
        <v>946</v>
      </c>
      <c r="F871" s="1798">
        <f>F174</f>
        <v>0</v>
      </c>
    </row>
    <row r="872" spans="2:6" ht="25.5">
      <c r="B872" s="751" t="s">
        <v>726</v>
      </c>
      <c r="C872" s="897" t="s">
        <v>946</v>
      </c>
      <c r="F872" s="1798">
        <f>F410</f>
        <v>0</v>
      </c>
    </row>
    <row r="873" spans="2:6" ht="25.5">
      <c r="B873" s="751" t="s">
        <v>729</v>
      </c>
      <c r="C873" s="897" t="s">
        <v>946</v>
      </c>
      <c r="F873" s="1798">
        <f>F410</f>
        <v>0</v>
      </c>
    </row>
    <row r="874" spans="2:6" ht="12.75">
      <c r="B874" s="898" t="s">
        <v>817</v>
      </c>
      <c r="C874" s="897" t="s">
        <v>946</v>
      </c>
      <c r="F874" s="1798">
        <f>F561</f>
        <v>0</v>
      </c>
    </row>
    <row r="875" spans="2:6" ht="25.5">
      <c r="B875" s="751" t="s">
        <v>834</v>
      </c>
      <c r="C875" s="897" t="s">
        <v>946</v>
      </c>
      <c r="F875" s="1798">
        <f>F588</f>
        <v>0</v>
      </c>
    </row>
    <row r="876" spans="2:6" ht="25.5">
      <c r="B876" s="811" t="s">
        <v>947</v>
      </c>
      <c r="C876" s="897" t="s">
        <v>946</v>
      </c>
      <c r="F876" s="1798">
        <f>F687</f>
        <v>0</v>
      </c>
    </row>
    <row r="877" spans="2:6" ht="25.5">
      <c r="B877" s="751" t="s">
        <v>891</v>
      </c>
      <c r="C877" s="897" t="s">
        <v>946</v>
      </c>
      <c r="F877" s="1798">
        <f>F705</f>
        <v>0</v>
      </c>
    </row>
    <row r="878" spans="2:6" ht="12.75">
      <c r="B878" s="697" t="s">
        <v>948</v>
      </c>
      <c r="C878" s="897" t="s">
        <v>946</v>
      </c>
      <c r="F878" s="1798">
        <f>F792</f>
        <v>0</v>
      </c>
    </row>
    <row r="879" spans="2:6" ht="25.5">
      <c r="B879" s="697" t="s">
        <v>944</v>
      </c>
      <c r="C879" s="897" t="s">
        <v>946</v>
      </c>
      <c r="F879" s="1798">
        <f>F853</f>
        <v>0</v>
      </c>
    </row>
    <row r="880" spans="1:6" ht="12.75">
      <c r="A880" s="899"/>
      <c r="B880" s="900" t="s">
        <v>945</v>
      </c>
      <c r="C880" s="901"/>
      <c r="D880" s="902"/>
      <c r="E880" s="903"/>
      <c r="F880" s="1812">
        <f>SUM(F870:F879)</f>
        <v>0</v>
      </c>
    </row>
  </sheetData>
  <sheetProtection/>
  <mergeCells count="1">
    <mergeCell ref="A1:B1"/>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4"/>
  </sheetPr>
  <dimension ref="A1:G492"/>
  <sheetViews>
    <sheetView view="pageBreakPreview" zoomScale="115" zoomScaleSheetLayoutView="115" workbookViewId="0" topLeftCell="A470">
      <selection activeCell="F488" sqref="F488"/>
    </sheetView>
  </sheetViews>
  <sheetFormatPr defaultColWidth="9.140625" defaultRowHeight="12.75"/>
  <cols>
    <col min="1" max="1" width="6.7109375" style="909" customWidth="1"/>
    <col min="2" max="2" width="44.7109375" style="905" customWidth="1"/>
    <col min="3" max="3" width="7.8515625" style="908" customWidth="1"/>
    <col min="4" max="4" width="9.28125" style="907" customWidth="1"/>
    <col min="5" max="5" width="14.140625" style="906" customWidth="1"/>
    <col min="6" max="6" width="14.7109375" style="1841" customWidth="1"/>
    <col min="7" max="16384" width="9.140625" style="904" customWidth="1"/>
  </cols>
  <sheetData>
    <row r="1" spans="1:6" s="985" customFormat="1" ht="36" customHeight="1">
      <c r="A1" s="2194"/>
      <c r="B1" s="2195"/>
      <c r="C1" s="1118"/>
      <c r="D1" s="1122"/>
      <c r="E1" s="1121" t="s">
        <v>360</v>
      </c>
      <c r="F1" s="1822" t="s">
        <v>1557</v>
      </c>
    </row>
    <row r="2" spans="1:6" s="985" customFormat="1" ht="12.75">
      <c r="A2" s="1120"/>
      <c r="B2" s="1119"/>
      <c r="C2" s="1118"/>
      <c r="D2" s="1117"/>
      <c r="E2" s="1116"/>
      <c r="F2" s="1823"/>
    </row>
    <row r="3" spans="1:6" s="1097" customFormat="1" ht="25.5">
      <c r="A3" s="1115" t="s">
        <v>0</v>
      </c>
      <c r="B3" s="1114" t="s">
        <v>1</v>
      </c>
      <c r="C3" s="1113" t="s">
        <v>358</v>
      </c>
      <c r="D3" s="1112" t="s">
        <v>3</v>
      </c>
      <c r="E3" s="1111" t="s">
        <v>4</v>
      </c>
      <c r="F3" s="1824" t="s">
        <v>5</v>
      </c>
    </row>
    <row r="4" spans="1:6" s="1097" customFormat="1" ht="12.75">
      <c r="A4" s="1110"/>
      <c r="B4" s="1109"/>
      <c r="C4" s="1108"/>
      <c r="D4" s="1107"/>
      <c r="E4" s="1106"/>
      <c r="F4" s="1825"/>
    </row>
    <row r="5" spans="1:6" ht="15.75">
      <c r="A5" s="1105" t="s">
        <v>8</v>
      </c>
      <c r="B5" s="1104" t="s">
        <v>1084</v>
      </c>
      <c r="C5" s="932"/>
      <c r="D5" s="930"/>
      <c r="E5" s="1103"/>
      <c r="F5" s="1826"/>
    </row>
    <row r="6" spans="1:6" s="928" customFormat="1" ht="12.75">
      <c r="A6" s="942"/>
      <c r="B6" s="927"/>
      <c r="C6" s="932"/>
      <c r="D6" s="930"/>
      <c r="E6" s="995"/>
      <c r="F6" s="1827"/>
    </row>
    <row r="7" spans="1:6" s="1097" customFormat="1" ht="12.75">
      <c r="A7" s="1102" t="s">
        <v>77</v>
      </c>
      <c r="B7" s="1101" t="s">
        <v>1083</v>
      </c>
      <c r="C7" s="1100"/>
      <c r="D7" s="1099"/>
      <c r="E7" s="1098"/>
      <c r="F7" s="1828"/>
    </row>
    <row r="8" spans="1:6" s="1030" customFormat="1" ht="12.75">
      <c r="A8" s="915"/>
      <c r="B8" s="1062"/>
      <c r="C8" s="1034"/>
      <c r="D8" s="1096"/>
      <c r="E8" s="926"/>
      <c r="F8" s="1829"/>
    </row>
    <row r="9" spans="1:6" s="1030" customFormat="1" ht="12.75">
      <c r="A9" s="915"/>
      <c r="B9" s="1062"/>
      <c r="C9" s="1034"/>
      <c r="D9" s="1096"/>
      <c r="E9" s="926"/>
      <c r="F9" s="1829"/>
    </row>
    <row r="10" spans="1:6" s="1093" customFormat="1" ht="14.25" customHeight="1">
      <c r="A10" s="981" t="s">
        <v>1082</v>
      </c>
      <c r="B10" s="1095" t="s">
        <v>354</v>
      </c>
      <c r="C10" s="1055"/>
      <c r="D10" s="1094"/>
      <c r="E10" s="921"/>
      <c r="F10" s="1830"/>
    </row>
    <row r="11" spans="1:6" s="1089" customFormat="1" ht="14.25" customHeight="1">
      <c r="A11" s="964"/>
      <c r="B11" s="1092"/>
      <c r="C11" s="1091"/>
      <c r="D11" s="1090"/>
      <c r="E11" s="1072"/>
      <c r="F11" s="1831"/>
    </row>
    <row r="12" spans="1:6" s="1086" customFormat="1" ht="54" customHeight="1">
      <c r="A12" s="1035" t="s">
        <v>6</v>
      </c>
      <c r="B12" s="1088" t="s">
        <v>1081</v>
      </c>
      <c r="C12" s="1082"/>
      <c r="D12" s="1081"/>
      <c r="E12" s="1087"/>
      <c r="F12" s="1832"/>
    </row>
    <row r="13" spans="1:6" s="1080" customFormat="1" ht="38.25">
      <c r="A13" s="1035"/>
      <c r="B13" s="1085" t="s">
        <v>351</v>
      </c>
      <c r="C13" s="955"/>
      <c r="D13" s="1077"/>
      <c r="E13" s="1076"/>
      <c r="F13" s="1833"/>
    </row>
    <row r="14" spans="1:6" s="1080" customFormat="1" ht="25.5">
      <c r="A14" s="1035"/>
      <c r="B14" s="1008" t="s">
        <v>350</v>
      </c>
      <c r="C14" s="955"/>
      <c r="D14" s="1077"/>
      <c r="E14" s="1076"/>
      <c r="F14" s="1833"/>
    </row>
    <row r="15" spans="1:6" s="1080" customFormat="1" ht="25.5">
      <c r="A15" s="1035"/>
      <c r="B15" s="1085" t="s">
        <v>544</v>
      </c>
      <c r="C15" s="955"/>
      <c r="D15" s="1077"/>
      <c r="E15" s="1076"/>
      <c r="F15" s="1833"/>
    </row>
    <row r="16" spans="1:6" s="1080" customFormat="1" ht="12.75">
      <c r="A16" s="1035"/>
      <c r="B16" s="1078" t="s">
        <v>543</v>
      </c>
      <c r="C16" s="1082"/>
      <c r="D16" s="1081"/>
      <c r="E16" s="1083"/>
      <c r="F16" s="1834"/>
    </row>
    <row r="17" spans="1:6" s="1080" customFormat="1" ht="14.25">
      <c r="A17" s="1035"/>
      <c r="B17" s="1078" t="s">
        <v>347</v>
      </c>
      <c r="C17" s="1082" t="s">
        <v>313</v>
      </c>
      <c r="D17" s="954">
        <v>260</v>
      </c>
      <c r="E17" s="1077"/>
      <c r="F17" s="1835">
        <f>D17*E17</f>
        <v>0</v>
      </c>
    </row>
    <row r="18" spans="1:6" s="1071" customFormat="1" ht="12.75">
      <c r="A18" s="948"/>
      <c r="B18" s="1075"/>
      <c r="C18" s="1074"/>
      <c r="D18" s="1084"/>
      <c r="E18" s="1072"/>
      <c r="F18" s="1835"/>
    </row>
    <row r="19" spans="1:6" s="1071" customFormat="1" ht="38.25">
      <c r="A19" s="1035" t="s">
        <v>7</v>
      </c>
      <c r="B19" s="1078" t="s">
        <v>346</v>
      </c>
      <c r="C19" s="1074"/>
      <c r="D19" s="1073"/>
      <c r="E19" s="1079"/>
      <c r="F19" s="1835"/>
    </row>
    <row r="20" spans="1:6" s="1071" customFormat="1" ht="12.75">
      <c r="A20" s="948"/>
      <c r="B20" s="1075"/>
      <c r="C20" s="1074"/>
      <c r="D20" s="1073"/>
      <c r="E20" s="1083"/>
      <c r="F20" s="1835"/>
    </row>
    <row r="21" spans="1:6" s="1071" customFormat="1" ht="14.25">
      <c r="A21" s="948"/>
      <c r="B21" s="1078" t="s">
        <v>345</v>
      </c>
      <c r="C21" s="1082" t="s">
        <v>313</v>
      </c>
      <c r="D21" s="1081">
        <v>0.05</v>
      </c>
      <c r="E21" s="1077"/>
      <c r="F21" s="1835">
        <f>D21*E21</f>
        <v>0</v>
      </c>
    </row>
    <row r="22" spans="1:6" s="1071" customFormat="1" ht="12.75">
      <c r="A22" s="948"/>
      <c r="B22" s="1075"/>
      <c r="C22" s="1074"/>
      <c r="D22" s="1073"/>
      <c r="E22" s="1079"/>
      <c r="F22" s="1835"/>
    </row>
    <row r="23" spans="1:6" s="1080" customFormat="1" ht="78">
      <c r="A23" s="1035" t="s">
        <v>8</v>
      </c>
      <c r="B23" s="1078" t="s">
        <v>1080</v>
      </c>
      <c r="C23" s="1082"/>
      <c r="D23" s="1081"/>
      <c r="E23" s="1077"/>
      <c r="F23" s="1831"/>
    </row>
    <row r="24" spans="1:6" s="1080" customFormat="1" ht="12.75">
      <c r="A24" s="1035"/>
      <c r="B24" s="1078"/>
      <c r="C24" s="1082"/>
      <c r="D24" s="1081"/>
      <c r="E24" s="1077"/>
      <c r="F24" s="1831"/>
    </row>
    <row r="25" spans="1:6" s="1080" customFormat="1" ht="14.25">
      <c r="A25" s="1035"/>
      <c r="B25" s="1078" t="s">
        <v>343</v>
      </c>
      <c r="C25" s="1082" t="s">
        <v>313</v>
      </c>
      <c r="D25" s="1081">
        <v>160</v>
      </c>
      <c r="E25" s="1077"/>
      <c r="F25" s="1835">
        <f>D25*E25</f>
        <v>0</v>
      </c>
    </row>
    <row r="26" spans="1:6" s="1080" customFormat="1" ht="12.75">
      <c r="A26" s="1035"/>
      <c r="B26" s="1078"/>
      <c r="C26" s="1082"/>
      <c r="D26" s="1081"/>
      <c r="E26" s="1077"/>
      <c r="F26" s="1835"/>
    </row>
    <row r="27" spans="1:6" s="1071" customFormat="1" ht="51">
      <c r="A27" s="1035" t="s">
        <v>10</v>
      </c>
      <c r="B27" s="1078" t="s">
        <v>1079</v>
      </c>
      <c r="C27" s="1074"/>
      <c r="D27" s="1073"/>
      <c r="E27" s="1072"/>
      <c r="F27" s="1831"/>
    </row>
    <row r="28" spans="1:6" s="1071" customFormat="1" ht="12.75">
      <c r="A28" s="948"/>
      <c r="B28" s="1075"/>
      <c r="C28" s="1074"/>
      <c r="D28" s="1073"/>
      <c r="E28" s="1079"/>
      <c r="F28" s="1834"/>
    </row>
    <row r="29" spans="1:6" s="1071" customFormat="1" ht="27">
      <c r="A29" s="948"/>
      <c r="B29" s="1078" t="s">
        <v>341</v>
      </c>
      <c r="C29" s="955" t="s">
        <v>313</v>
      </c>
      <c r="D29" s="954">
        <v>100</v>
      </c>
      <c r="E29" s="1077"/>
      <c r="F29" s="1831">
        <f>D29*E29</f>
        <v>0</v>
      </c>
    </row>
    <row r="30" spans="1:6" s="1071" customFormat="1" ht="12.75">
      <c r="A30" s="948"/>
      <c r="B30" s="1078"/>
      <c r="C30" s="955"/>
      <c r="D30" s="954"/>
      <c r="E30" s="1077"/>
      <c r="F30" s="1831"/>
    </row>
    <row r="31" spans="1:6" s="1071" customFormat="1" ht="38.25">
      <c r="A31" s="1035" t="s">
        <v>29</v>
      </c>
      <c r="B31" s="1078" t="s">
        <v>1078</v>
      </c>
      <c r="C31" s="955"/>
      <c r="D31" s="954"/>
      <c r="E31" s="1077"/>
      <c r="F31" s="1831"/>
    </row>
    <row r="32" spans="1:6" s="1071" customFormat="1" ht="12.75">
      <c r="A32" s="948"/>
      <c r="B32" s="1078"/>
      <c r="C32" s="955"/>
      <c r="D32" s="954"/>
      <c r="E32" s="1077"/>
      <c r="F32" s="1831"/>
    </row>
    <row r="33" spans="1:6" s="1071" customFormat="1" ht="12.75">
      <c r="A33" s="948"/>
      <c r="B33" s="1078" t="s">
        <v>1077</v>
      </c>
      <c r="C33" s="955" t="s">
        <v>48</v>
      </c>
      <c r="D33" s="954">
        <v>15</v>
      </c>
      <c r="E33" s="1077"/>
      <c r="F33" s="1831">
        <f>D33*E33</f>
        <v>0</v>
      </c>
    </row>
    <row r="34" spans="1:6" s="1071" customFormat="1" ht="12.75">
      <c r="A34" s="948"/>
      <c r="B34" s="1075"/>
      <c r="C34" s="1074"/>
      <c r="D34" s="1073"/>
      <c r="E34" s="1072"/>
      <c r="F34" s="1835"/>
    </row>
    <row r="35" spans="1:6" s="920" customFormat="1" ht="12.75">
      <c r="A35" s="925"/>
      <c r="B35" s="952" t="s">
        <v>1076</v>
      </c>
      <c r="C35" s="951"/>
      <c r="D35" s="950"/>
      <c r="E35" s="949"/>
      <c r="F35" s="1836">
        <f>F33+F29+F25+F21+F17</f>
        <v>0</v>
      </c>
    </row>
    <row r="36" spans="1:6" s="910" customFormat="1" ht="12.75">
      <c r="A36" s="915"/>
      <c r="B36" s="1019"/>
      <c r="C36" s="913"/>
      <c r="D36" s="912"/>
      <c r="E36" s="926"/>
      <c r="F36" s="1827"/>
    </row>
    <row r="37" spans="1:6" s="910" customFormat="1" ht="12.75">
      <c r="A37" s="915"/>
      <c r="B37" s="1019"/>
      <c r="C37" s="913"/>
      <c r="D37" s="912"/>
      <c r="E37" s="926"/>
      <c r="F37" s="1827"/>
    </row>
    <row r="38" spans="1:6" s="910" customFormat="1" ht="12.75">
      <c r="A38" s="915"/>
      <c r="B38" s="1019"/>
      <c r="C38" s="913"/>
      <c r="D38" s="912"/>
      <c r="E38" s="926"/>
      <c r="F38" s="1827"/>
    </row>
    <row r="39" spans="1:6" s="920" customFormat="1" ht="12.75">
      <c r="A39" s="1013" t="s">
        <v>1075</v>
      </c>
      <c r="B39" s="1018" t="s">
        <v>331</v>
      </c>
      <c r="C39" s="923"/>
      <c r="D39" s="1054"/>
      <c r="E39" s="921"/>
      <c r="F39" s="1837"/>
    </row>
    <row r="40" spans="1:6" s="910" customFormat="1" ht="12.75">
      <c r="A40" s="1065"/>
      <c r="B40" s="1028"/>
      <c r="C40" s="913"/>
      <c r="D40" s="1033"/>
      <c r="E40" s="926"/>
      <c r="F40" s="1827"/>
    </row>
    <row r="41" spans="1:6" s="910" customFormat="1" ht="114.75">
      <c r="A41" s="1035" t="s">
        <v>6</v>
      </c>
      <c r="B41" s="914" t="s">
        <v>1074</v>
      </c>
      <c r="C41" s="1021"/>
      <c r="D41" s="912"/>
      <c r="E41" s="911"/>
      <c r="F41" s="1838"/>
    </row>
    <row r="42" spans="1:6" s="910" customFormat="1" ht="12.75">
      <c r="A42" s="948"/>
      <c r="B42" s="914"/>
      <c r="C42" s="1021"/>
      <c r="D42" s="912"/>
      <c r="E42" s="911"/>
      <c r="F42" s="1838"/>
    </row>
    <row r="43" spans="1:6" s="910" customFormat="1" ht="14.25">
      <c r="A43" s="948"/>
      <c r="B43" s="914" t="s">
        <v>327</v>
      </c>
      <c r="C43" s="1021" t="s">
        <v>294</v>
      </c>
      <c r="D43" s="1020">
        <v>160</v>
      </c>
      <c r="E43" s="995"/>
      <c r="F43" s="1827">
        <f>D43*E43</f>
        <v>0</v>
      </c>
    </row>
    <row r="44" spans="1:6" s="910" customFormat="1" ht="12.75">
      <c r="A44" s="948"/>
      <c r="B44" s="914"/>
      <c r="C44" s="1021"/>
      <c r="D44" s="1020"/>
      <c r="E44" s="995"/>
      <c r="F44" s="1827"/>
    </row>
    <row r="45" spans="1:6" s="910" customFormat="1" ht="76.5">
      <c r="A45" s="1035" t="s">
        <v>7</v>
      </c>
      <c r="B45" s="914" t="s">
        <v>1073</v>
      </c>
      <c r="C45" s="1021"/>
      <c r="D45" s="912"/>
      <c r="E45" s="995"/>
      <c r="F45" s="1827"/>
    </row>
    <row r="46" spans="1:6" s="910" customFormat="1" ht="12.75">
      <c r="A46" s="948"/>
      <c r="B46" s="914"/>
      <c r="C46" s="1021"/>
      <c r="D46" s="912"/>
      <c r="E46" s="995"/>
      <c r="F46" s="1827"/>
    </row>
    <row r="47" spans="1:6" s="910" customFormat="1" ht="14.25">
      <c r="A47" s="948"/>
      <c r="B47" s="914" t="s">
        <v>327</v>
      </c>
      <c r="C47" s="1021" t="s">
        <v>294</v>
      </c>
      <c r="D47" s="1020">
        <v>150</v>
      </c>
      <c r="E47" s="995"/>
      <c r="F47" s="1827">
        <f>D47*E47</f>
        <v>0</v>
      </c>
    </row>
    <row r="48" spans="1:6" s="910" customFormat="1" ht="12.75">
      <c r="A48" s="948"/>
      <c r="B48" s="914"/>
      <c r="C48" s="1021"/>
      <c r="D48" s="1020"/>
      <c r="E48" s="995"/>
      <c r="F48" s="1827"/>
    </row>
    <row r="49" spans="1:6" s="910" customFormat="1" ht="51">
      <c r="A49" s="1035" t="s">
        <v>8</v>
      </c>
      <c r="B49" s="914" t="s">
        <v>1072</v>
      </c>
      <c r="C49" s="1021"/>
      <c r="D49" s="1020"/>
      <c r="E49" s="995"/>
      <c r="F49" s="1838"/>
    </row>
    <row r="50" spans="1:6" s="910" customFormat="1" ht="12.75">
      <c r="A50" s="1035"/>
      <c r="B50" s="914"/>
      <c r="C50" s="1021"/>
      <c r="D50" s="1020"/>
      <c r="E50" s="995"/>
      <c r="F50" s="1838"/>
    </row>
    <row r="51" spans="1:6" s="910" customFormat="1" ht="14.25">
      <c r="A51" s="1035"/>
      <c r="B51" s="914" t="s">
        <v>327</v>
      </c>
      <c r="C51" s="1021" t="s">
        <v>294</v>
      </c>
      <c r="D51" s="1020">
        <v>15</v>
      </c>
      <c r="E51" s="995"/>
      <c r="F51" s="1827">
        <f>D51*E51</f>
        <v>0</v>
      </c>
    </row>
    <row r="52" spans="1:6" s="910" customFormat="1" ht="12.75">
      <c r="A52" s="1035"/>
      <c r="B52" s="914"/>
      <c r="C52" s="1021"/>
      <c r="D52" s="912"/>
      <c r="E52" s="995"/>
      <c r="F52" s="1827"/>
    </row>
    <row r="53" spans="1:6" s="910" customFormat="1" ht="38.25">
      <c r="A53" s="1035" t="s">
        <v>10</v>
      </c>
      <c r="B53" s="914" t="s">
        <v>328</v>
      </c>
      <c r="C53" s="1021"/>
      <c r="D53" s="912"/>
      <c r="E53" s="995"/>
      <c r="F53" s="1838"/>
    </row>
    <row r="54" spans="1:6" s="910" customFormat="1" ht="12.75">
      <c r="A54" s="933"/>
      <c r="B54" s="914"/>
      <c r="C54" s="1021"/>
      <c r="D54" s="912"/>
      <c r="E54" s="995"/>
      <c r="F54" s="1838"/>
    </row>
    <row r="55" spans="1:6" s="910" customFormat="1" ht="14.25">
      <c r="A55" s="933"/>
      <c r="B55" s="914" t="s">
        <v>327</v>
      </c>
      <c r="C55" s="1021" t="s">
        <v>294</v>
      </c>
      <c r="D55" s="1020">
        <v>3.5</v>
      </c>
      <c r="E55" s="995"/>
      <c r="F55" s="1827">
        <f>D55*E55</f>
        <v>0</v>
      </c>
    </row>
    <row r="56" spans="1:6" s="910" customFormat="1" ht="12.75">
      <c r="A56" s="915"/>
      <c r="B56" s="1019"/>
      <c r="C56" s="913"/>
      <c r="D56" s="912"/>
      <c r="E56" s="911"/>
      <c r="F56" s="1827"/>
    </row>
    <row r="57" spans="1:6" s="920" customFormat="1" ht="12.75">
      <c r="A57" s="1070"/>
      <c r="B57" s="952" t="s">
        <v>1071</v>
      </c>
      <c r="C57" s="1069"/>
      <c r="D57" s="1068"/>
      <c r="E57" s="1067"/>
      <c r="F57" s="1836">
        <f>F55+F51+F47+F43</f>
        <v>0</v>
      </c>
    </row>
    <row r="58" spans="1:6" s="910" customFormat="1" ht="12.75">
      <c r="A58" s="915"/>
      <c r="B58" s="914"/>
      <c r="C58" s="913"/>
      <c r="D58" s="912"/>
      <c r="E58" s="911"/>
      <c r="F58" s="1827"/>
    </row>
    <row r="59" spans="1:6" s="920" customFormat="1" ht="12.75">
      <c r="A59" s="1013" t="s">
        <v>1070</v>
      </c>
      <c r="B59" s="1018" t="s">
        <v>324</v>
      </c>
      <c r="C59" s="923"/>
      <c r="D59" s="922"/>
      <c r="E59" s="1066"/>
      <c r="F59" s="1837"/>
    </row>
    <row r="60" spans="1:6" s="910" customFormat="1" ht="12.75">
      <c r="A60" s="1065"/>
      <c r="B60" s="982"/>
      <c r="C60" s="913"/>
      <c r="D60" s="912"/>
      <c r="E60" s="911"/>
      <c r="F60" s="1827"/>
    </row>
    <row r="61" spans="1:6" s="910" customFormat="1" ht="76.5">
      <c r="A61" s="1035" t="s">
        <v>6</v>
      </c>
      <c r="B61" s="914" t="s">
        <v>1069</v>
      </c>
      <c r="C61" s="1021"/>
      <c r="D61" s="912"/>
      <c r="E61" s="911"/>
      <c r="F61" s="1838"/>
    </row>
    <row r="62" spans="1:6" s="910" customFormat="1" ht="12.75">
      <c r="A62" s="1035"/>
      <c r="B62" s="914"/>
      <c r="C62" s="1021"/>
      <c r="D62" s="912"/>
      <c r="E62" s="911"/>
      <c r="F62" s="1838"/>
    </row>
    <row r="63" spans="1:6" s="910" customFormat="1" ht="14.25">
      <c r="A63" s="1035"/>
      <c r="B63" s="914" t="s">
        <v>316</v>
      </c>
      <c r="C63" s="1021" t="s">
        <v>313</v>
      </c>
      <c r="D63" s="1020">
        <v>5</v>
      </c>
      <c r="E63" s="995"/>
      <c r="F63" s="1827">
        <f>D63*E63</f>
        <v>0</v>
      </c>
    </row>
    <row r="64" spans="1:6" s="910" customFormat="1" ht="12.75">
      <c r="A64" s="948"/>
      <c r="B64" s="1019"/>
      <c r="C64" s="913"/>
      <c r="D64" s="912"/>
      <c r="E64" s="911"/>
      <c r="F64" s="1827"/>
    </row>
    <row r="65" spans="1:6" s="910" customFormat="1" ht="51">
      <c r="A65" s="1035" t="s">
        <v>7</v>
      </c>
      <c r="B65" s="914" t="s">
        <v>322</v>
      </c>
      <c r="C65" s="1021"/>
      <c r="D65" s="1020"/>
      <c r="E65" s="911"/>
      <c r="F65" s="1838"/>
    </row>
    <row r="66" spans="1:6" s="910" customFormat="1" ht="12.75">
      <c r="A66" s="1035"/>
      <c r="B66" s="914"/>
      <c r="C66" s="1021"/>
      <c r="D66" s="1020"/>
      <c r="E66" s="911"/>
      <c r="F66" s="1838"/>
    </row>
    <row r="67" spans="1:6" s="910" customFormat="1" ht="14.25">
      <c r="A67" s="1035"/>
      <c r="B67" s="914" t="s">
        <v>316</v>
      </c>
      <c r="C67" s="1021" t="s">
        <v>313</v>
      </c>
      <c r="D67" s="1020">
        <v>35</v>
      </c>
      <c r="E67" s="995"/>
      <c r="F67" s="1827">
        <f>D67*E67</f>
        <v>0</v>
      </c>
    </row>
    <row r="68" spans="1:6" s="910" customFormat="1" ht="12.75">
      <c r="A68" s="1064"/>
      <c r="B68" s="1063"/>
      <c r="C68" s="1034"/>
      <c r="D68" s="930"/>
      <c r="E68" s="929"/>
      <c r="F68" s="1829"/>
    </row>
    <row r="69" spans="1:6" s="910" customFormat="1" ht="51">
      <c r="A69" s="1035" t="s">
        <v>8</v>
      </c>
      <c r="B69" s="914" t="s">
        <v>1068</v>
      </c>
      <c r="C69" s="1021"/>
      <c r="D69" s="1020"/>
      <c r="E69" s="911"/>
      <c r="F69" s="1838"/>
    </row>
    <row r="70" spans="1:6" s="910" customFormat="1" ht="12.75">
      <c r="A70" s="1035"/>
      <c r="B70" s="914"/>
      <c r="C70" s="1021"/>
      <c r="D70" s="1020"/>
      <c r="E70" s="911"/>
      <c r="F70" s="1838"/>
    </row>
    <row r="71" spans="1:6" s="910" customFormat="1" ht="14.25">
      <c r="A71" s="1035"/>
      <c r="B71" s="914" t="s">
        <v>316</v>
      </c>
      <c r="C71" s="1021" t="s">
        <v>313</v>
      </c>
      <c r="D71" s="1020">
        <v>12</v>
      </c>
      <c r="E71" s="995"/>
      <c r="F71" s="1827">
        <f>D71*E71</f>
        <v>0</v>
      </c>
    </row>
    <row r="72" spans="1:6" s="910" customFormat="1" ht="12.75">
      <c r="A72" s="1064"/>
      <c r="B72" s="1063"/>
      <c r="C72" s="1034"/>
      <c r="D72" s="930"/>
      <c r="E72" s="929"/>
      <c r="F72" s="1829"/>
    </row>
    <row r="73" spans="1:6" s="910" customFormat="1" ht="51">
      <c r="A73" s="1035" t="s">
        <v>10</v>
      </c>
      <c r="B73" s="914" t="s">
        <v>321</v>
      </c>
      <c r="C73" s="1021"/>
      <c r="D73" s="1020"/>
      <c r="E73" s="911"/>
      <c r="F73" s="1838"/>
    </row>
    <row r="74" spans="1:6" s="910" customFormat="1" ht="12.75">
      <c r="A74" s="933"/>
      <c r="B74" s="914"/>
      <c r="C74" s="1021"/>
      <c r="D74" s="1020"/>
      <c r="E74" s="911"/>
      <c r="F74" s="1838"/>
    </row>
    <row r="75" spans="1:6" s="910" customFormat="1" ht="14.25">
      <c r="A75" s="933"/>
      <c r="B75" s="914" t="s">
        <v>316</v>
      </c>
      <c r="C75" s="1021" t="s">
        <v>313</v>
      </c>
      <c r="D75" s="1020">
        <v>0.5</v>
      </c>
      <c r="E75" s="995"/>
      <c r="F75" s="1827">
        <f>D75*E75</f>
        <v>0</v>
      </c>
    </row>
    <row r="76" spans="1:6" s="910" customFormat="1" ht="12.75">
      <c r="A76" s="933"/>
      <c r="B76" s="914"/>
      <c r="C76" s="1021"/>
      <c r="D76" s="1020"/>
      <c r="E76" s="995"/>
      <c r="F76" s="1827"/>
    </row>
    <row r="77" spans="1:6" s="910" customFormat="1" ht="38.25">
      <c r="A77" s="1035" t="s">
        <v>29</v>
      </c>
      <c r="B77" s="934" t="s">
        <v>320</v>
      </c>
      <c r="C77" s="1021"/>
      <c r="D77" s="1020"/>
      <c r="E77" s="995"/>
      <c r="F77" s="1827"/>
    </row>
    <row r="78" spans="1:6" s="910" customFormat="1" ht="12.75">
      <c r="A78" s="1035"/>
      <c r="B78" s="905"/>
      <c r="C78" s="908"/>
      <c r="D78" s="907"/>
      <c r="E78" s="995"/>
      <c r="F78" s="1827"/>
    </row>
    <row r="79" spans="1:6" s="910" customFormat="1" ht="14.25">
      <c r="A79" s="1035"/>
      <c r="B79" s="914" t="s">
        <v>319</v>
      </c>
      <c r="C79" s="1021" t="s">
        <v>294</v>
      </c>
      <c r="D79" s="1020">
        <v>14.5</v>
      </c>
      <c r="E79" s="995"/>
      <c r="F79" s="1827">
        <f>D79*E79</f>
        <v>0</v>
      </c>
    </row>
    <row r="80" spans="1:6" s="910" customFormat="1" ht="12.75">
      <c r="A80" s="1035"/>
      <c r="B80" s="914"/>
      <c r="C80" s="1021"/>
      <c r="D80" s="1020"/>
      <c r="E80" s="995"/>
      <c r="F80" s="1827"/>
    </row>
    <row r="81" spans="1:6" s="910" customFormat="1" ht="38.25">
      <c r="A81" s="1035" t="s">
        <v>115</v>
      </c>
      <c r="B81" s="914" t="s">
        <v>315</v>
      </c>
      <c r="C81" s="1021"/>
      <c r="D81" s="1020"/>
      <c r="E81" s="995"/>
      <c r="F81" s="1827"/>
    </row>
    <row r="82" spans="1:6" s="910" customFormat="1" ht="12.75">
      <c r="A82" s="1035"/>
      <c r="B82" s="914"/>
      <c r="C82" s="1021"/>
      <c r="D82" s="1020"/>
      <c r="E82" s="995"/>
      <c r="F82" s="1827"/>
    </row>
    <row r="83" spans="1:6" s="910" customFormat="1" ht="14.25">
      <c r="A83" s="1035"/>
      <c r="B83" s="914" t="s">
        <v>314</v>
      </c>
      <c r="C83" s="1021" t="s">
        <v>313</v>
      </c>
      <c r="D83" s="1020">
        <v>0.8</v>
      </c>
      <c r="E83" s="995"/>
      <c r="F83" s="1827">
        <f>D83*E83</f>
        <v>0</v>
      </c>
    </row>
    <row r="84" spans="1:6" s="910" customFormat="1" ht="12.75">
      <c r="A84" s="1035"/>
      <c r="B84" s="914"/>
      <c r="C84" s="1021"/>
      <c r="D84" s="1020"/>
      <c r="E84" s="995"/>
      <c r="F84" s="1827"/>
    </row>
    <row r="85" spans="1:6" s="910" customFormat="1" ht="63.75">
      <c r="A85" s="1035" t="s">
        <v>105</v>
      </c>
      <c r="B85" s="914" t="s">
        <v>1067</v>
      </c>
      <c r="C85" s="1021"/>
      <c r="D85" s="1020"/>
      <c r="E85" s="995"/>
      <c r="F85" s="1827"/>
    </row>
    <row r="86" spans="1:6" s="910" customFormat="1" ht="12.75">
      <c r="A86" s="1035"/>
      <c r="B86" s="914"/>
      <c r="C86" s="1021"/>
      <c r="D86" s="1020"/>
      <c r="E86" s="995"/>
      <c r="F86" s="1827"/>
    </row>
    <row r="87" spans="1:6" s="910" customFormat="1" ht="14.25">
      <c r="A87" s="1035"/>
      <c r="B87" s="914" t="s">
        <v>1066</v>
      </c>
      <c r="C87" s="1021" t="s">
        <v>313</v>
      </c>
      <c r="D87" s="1020">
        <v>10</v>
      </c>
      <c r="E87" s="995"/>
      <c r="F87" s="1827">
        <f>D87*E87</f>
        <v>0</v>
      </c>
    </row>
    <row r="88" spans="1:6" s="910" customFormat="1" ht="12.75">
      <c r="A88" s="1035"/>
      <c r="B88" s="914"/>
      <c r="C88" s="1021"/>
      <c r="D88" s="1020"/>
      <c r="E88" s="995"/>
      <c r="F88" s="1827"/>
    </row>
    <row r="89" spans="1:6" s="910" customFormat="1" ht="25.5">
      <c r="A89" s="1035" t="s">
        <v>286</v>
      </c>
      <c r="B89" s="914" t="s">
        <v>312</v>
      </c>
      <c r="C89" s="1021"/>
      <c r="D89" s="912"/>
      <c r="E89" s="911"/>
      <c r="F89" s="1838"/>
    </row>
    <row r="90" spans="1:6" s="910" customFormat="1" ht="25.5">
      <c r="A90" s="933"/>
      <c r="B90" s="914" t="s">
        <v>311</v>
      </c>
      <c r="C90" s="1021"/>
      <c r="D90" s="912"/>
      <c r="E90" s="911"/>
      <c r="F90" s="1838"/>
    </row>
    <row r="91" spans="1:6" s="910" customFormat="1" ht="12.75">
      <c r="A91" s="933"/>
      <c r="B91" s="914" t="s">
        <v>310</v>
      </c>
      <c r="C91" s="932" t="s">
        <v>309</v>
      </c>
      <c r="D91" s="954">
        <v>6200</v>
      </c>
      <c r="E91" s="911"/>
      <c r="F91" s="1839">
        <f>D91*E91</f>
        <v>0</v>
      </c>
    </row>
    <row r="92" spans="1:6" s="910" customFormat="1" ht="26.25" customHeight="1">
      <c r="A92" s="915"/>
      <c r="B92" s="1062"/>
      <c r="C92" s="1034"/>
      <c r="D92" s="1033"/>
      <c r="E92" s="926"/>
      <c r="F92" s="1827"/>
    </row>
    <row r="93" spans="1:6" s="920" customFormat="1" ht="12.75">
      <c r="A93" s="925"/>
      <c r="B93" s="1061" t="s">
        <v>1065</v>
      </c>
      <c r="C93" s="1060"/>
      <c r="D93" s="1059"/>
      <c r="E93" s="1058"/>
      <c r="F93" s="1836">
        <f>SUM(F62:F92)</f>
        <v>0</v>
      </c>
    </row>
    <row r="94" spans="1:6" s="910" customFormat="1" ht="12.75">
      <c r="A94" s="915"/>
      <c r="B94" s="1057"/>
      <c r="C94" s="1034"/>
      <c r="D94" s="1033"/>
      <c r="E94" s="926"/>
      <c r="F94" s="1827"/>
    </row>
    <row r="95" spans="1:6" s="910" customFormat="1" ht="12.75">
      <c r="A95" s="915"/>
      <c r="B95" s="1057"/>
      <c r="C95" s="1034"/>
      <c r="D95" s="1033"/>
      <c r="E95" s="926"/>
      <c r="F95" s="1827"/>
    </row>
    <row r="96" spans="1:6" s="920" customFormat="1" ht="12.75">
      <c r="A96" s="1013" t="s">
        <v>1064</v>
      </c>
      <c r="B96" s="1056" t="s">
        <v>306</v>
      </c>
      <c r="C96" s="1055"/>
      <c r="D96" s="1054"/>
      <c r="E96" s="921"/>
      <c r="F96" s="1837"/>
    </row>
    <row r="97" spans="1:6" s="910" customFormat="1" ht="12.75">
      <c r="A97" s="1043"/>
      <c r="B97" s="914"/>
      <c r="C97" s="1021"/>
      <c r="D97" s="1020"/>
      <c r="E97" s="970"/>
      <c r="F97" s="1827"/>
    </row>
    <row r="98" spans="1:6" s="910" customFormat="1" ht="12.75">
      <c r="A98" s="957" t="s">
        <v>6</v>
      </c>
      <c r="B98" s="1049" t="s">
        <v>305</v>
      </c>
      <c r="C98" s="1034"/>
      <c r="D98" s="1020"/>
      <c r="E98" s="970"/>
      <c r="F98" s="1827"/>
    </row>
    <row r="99" spans="1:6" s="910" customFormat="1" ht="76.5">
      <c r="A99" s="957"/>
      <c r="B99" s="958" t="s">
        <v>1063</v>
      </c>
      <c r="C99" s="1047"/>
      <c r="D99" s="1020"/>
      <c r="E99" s="970"/>
      <c r="F99" s="1827"/>
    </row>
    <row r="100" spans="1:6" s="910" customFormat="1" ht="153">
      <c r="A100" s="957"/>
      <c r="B100" s="958" t="s">
        <v>1062</v>
      </c>
      <c r="C100" s="1045"/>
      <c r="D100" s="1020"/>
      <c r="E100" s="970"/>
      <c r="F100" s="1827"/>
    </row>
    <row r="101" spans="1:6" s="910" customFormat="1" ht="12.75">
      <c r="A101" s="957"/>
      <c r="B101" s="958"/>
      <c r="C101" s="1045"/>
      <c r="D101" s="1020"/>
      <c r="E101" s="970"/>
      <c r="F101" s="1827"/>
    </row>
    <row r="102" spans="1:6" s="910" customFormat="1" ht="14.25">
      <c r="A102" s="957"/>
      <c r="B102" s="914" t="s">
        <v>295</v>
      </c>
      <c r="C102" s="1021" t="s">
        <v>294</v>
      </c>
      <c r="D102" s="1020">
        <v>65</v>
      </c>
      <c r="E102" s="970"/>
      <c r="F102" s="1827">
        <f>D102*E102</f>
        <v>0</v>
      </c>
    </row>
    <row r="103" spans="1:6" s="910" customFormat="1" ht="12.75">
      <c r="A103" s="957"/>
      <c r="B103" s="914"/>
      <c r="C103" s="1021"/>
      <c r="D103" s="1020"/>
      <c r="E103" s="970"/>
      <c r="F103" s="1827"/>
    </row>
    <row r="104" spans="1:6" s="910" customFormat="1" ht="15.75" customHeight="1">
      <c r="A104" s="1032" t="s">
        <v>7</v>
      </c>
      <c r="B104" s="1049" t="s">
        <v>303</v>
      </c>
      <c r="C104" s="1034"/>
      <c r="D104" s="1033"/>
      <c r="E104" s="926"/>
      <c r="F104" s="1829"/>
    </row>
    <row r="105" spans="1:6" s="1050" customFormat="1" ht="25.5">
      <c r="A105" s="1023"/>
      <c r="B105" s="1053" t="s">
        <v>1061</v>
      </c>
      <c r="D105" s="1046"/>
      <c r="E105" s="1046"/>
      <c r="F105" s="1840"/>
    </row>
    <row r="106" spans="1:6" s="1050" customFormat="1" ht="133.5">
      <c r="A106" s="1052"/>
      <c r="B106" s="1053" t="s">
        <v>301</v>
      </c>
      <c r="D106" s="1046"/>
      <c r="E106" s="1046"/>
      <c r="F106" s="1840"/>
    </row>
    <row r="107" spans="1:6" s="1050" customFormat="1" ht="14.25">
      <c r="A107" s="1052"/>
      <c r="B107" s="914" t="s">
        <v>295</v>
      </c>
      <c r="C107" s="1021" t="s">
        <v>294</v>
      </c>
      <c r="D107" s="235">
        <v>45</v>
      </c>
      <c r="E107" s="1051"/>
      <c r="F107" s="1827">
        <f>D107*E107</f>
        <v>0</v>
      </c>
    </row>
    <row r="108" spans="1:6" s="1050" customFormat="1" ht="12.75">
      <c r="A108" s="1052"/>
      <c r="B108" s="914"/>
      <c r="C108" s="1021"/>
      <c r="D108" s="235"/>
      <c r="E108" s="1051"/>
      <c r="F108" s="1827"/>
    </row>
    <row r="109" spans="1:6" s="910" customFormat="1" ht="15.75" customHeight="1">
      <c r="A109" s="1035" t="s">
        <v>8</v>
      </c>
      <c r="B109" s="1049" t="s">
        <v>300</v>
      </c>
      <c r="C109" s="1034"/>
      <c r="D109" s="1033"/>
      <c r="E109" s="926"/>
      <c r="F109" s="1829"/>
    </row>
    <row r="110" spans="1:6" s="1046" customFormat="1" ht="179.25" customHeight="1">
      <c r="A110" s="1048"/>
      <c r="B110" s="958" t="s">
        <v>1060</v>
      </c>
      <c r="C110" s="1047"/>
      <c r="F110" s="1840"/>
    </row>
    <row r="111" spans="1:6" s="910" customFormat="1" ht="12.75">
      <c r="A111" s="1043"/>
      <c r="B111" s="958"/>
      <c r="C111" s="1045"/>
      <c r="D111" s="930"/>
      <c r="E111" s="1044"/>
      <c r="F111" s="1826"/>
    </row>
    <row r="112" spans="1:6" s="910" customFormat="1" ht="14.25">
      <c r="A112" s="1043"/>
      <c r="B112" s="914" t="s">
        <v>295</v>
      </c>
      <c r="C112" s="1021" t="s">
        <v>294</v>
      </c>
      <c r="D112" s="1020">
        <v>30</v>
      </c>
      <c r="E112" s="970"/>
      <c r="F112" s="1827">
        <f>D112*E112</f>
        <v>0</v>
      </c>
    </row>
    <row r="113" spans="1:6" s="910" customFormat="1" ht="12.75">
      <c r="A113" s="1043"/>
      <c r="B113" s="914"/>
      <c r="C113" s="1021"/>
      <c r="D113" s="1020"/>
      <c r="E113" s="970"/>
      <c r="F113" s="1827"/>
    </row>
    <row r="114" spans="1:6" s="910" customFormat="1" ht="52.5">
      <c r="A114" s="957" t="s">
        <v>10</v>
      </c>
      <c r="B114" s="914" t="s">
        <v>296</v>
      </c>
      <c r="C114" s="1021"/>
      <c r="D114" s="1020"/>
      <c r="E114" s="970"/>
      <c r="F114" s="1827"/>
    </row>
    <row r="115" spans="1:6" s="910" customFormat="1" ht="12.75">
      <c r="A115" s="957"/>
      <c r="B115" s="914"/>
      <c r="C115" s="1021"/>
      <c r="D115" s="1020"/>
      <c r="E115" s="970"/>
      <c r="F115" s="1827"/>
    </row>
    <row r="116" spans="1:6" s="910" customFormat="1" ht="15.75" customHeight="1">
      <c r="A116" s="948"/>
      <c r="B116" s="914" t="s">
        <v>295</v>
      </c>
      <c r="C116" s="1021" t="s">
        <v>294</v>
      </c>
      <c r="D116" s="1020">
        <v>30</v>
      </c>
      <c r="E116" s="970"/>
      <c r="F116" s="1827">
        <f>D116*E116</f>
        <v>0</v>
      </c>
    </row>
    <row r="117" spans="1:6" s="910" customFormat="1" ht="38.25">
      <c r="A117" s="1035" t="s">
        <v>29</v>
      </c>
      <c r="B117" s="914" t="s">
        <v>293</v>
      </c>
      <c r="C117" s="932"/>
      <c r="D117" s="930"/>
      <c r="E117" s="929"/>
      <c r="F117" s="1829"/>
    </row>
    <row r="118" spans="1:6" s="910" customFormat="1" ht="12.75">
      <c r="A118" s="1035"/>
      <c r="B118" s="914"/>
      <c r="C118" s="932"/>
      <c r="D118" s="930"/>
      <c r="E118" s="929"/>
      <c r="F118" s="1829"/>
    </row>
    <row r="119" spans="1:6" s="910" customFormat="1" ht="14.25">
      <c r="A119" s="1035"/>
      <c r="B119" s="914" t="s">
        <v>292</v>
      </c>
      <c r="C119" s="932" t="s">
        <v>270</v>
      </c>
      <c r="D119" s="930">
        <v>30</v>
      </c>
      <c r="E119" s="929"/>
      <c r="F119" s="1829">
        <f>D119*E119</f>
        <v>0</v>
      </c>
    </row>
    <row r="120" spans="1:6" s="910" customFormat="1" ht="12.75">
      <c r="A120" s="1035"/>
      <c r="B120" s="914"/>
      <c r="C120" s="932"/>
      <c r="D120" s="930"/>
      <c r="E120" s="929"/>
      <c r="F120" s="1829"/>
    </row>
    <row r="121" spans="1:6" s="910" customFormat="1" ht="105">
      <c r="A121" s="1035" t="s">
        <v>115</v>
      </c>
      <c r="B121" s="914" t="s">
        <v>291</v>
      </c>
      <c r="C121" s="932"/>
      <c r="D121" s="930"/>
      <c r="E121" s="929"/>
      <c r="F121" s="1829"/>
    </row>
    <row r="122" spans="1:6" s="910" customFormat="1" ht="12.75">
      <c r="A122" s="1035"/>
      <c r="B122" s="914"/>
      <c r="C122" s="932"/>
      <c r="D122" s="930"/>
      <c r="E122" s="929"/>
      <c r="F122" s="1829"/>
    </row>
    <row r="123" spans="1:6" s="910" customFormat="1" ht="14.25">
      <c r="A123" s="1035"/>
      <c r="B123" s="914" t="s">
        <v>290</v>
      </c>
      <c r="C123" s="932" t="s">
        <v>270</v>
      </c>
      <c r="D123" s="930">
        <v>14</v>
      </c>
      <c r="E123" s="929"/>
      <c r="F123" s="1829">
        <f>D123*E123</f>
        <v>0</v>
      </c>
    </row>
    <row r="124" spans="1:6" s="910" customFormat="1" ht="15.75" customHeight="1">
      <c r="A124" s="948"/>
      <c r="B124" s="1042"/>
      <c r="C124" s="1034"/>
      <c r="D124" s="1033"/>
      <c r="E124" s="926"/>
      <c r="F124" s="1829"/>
    </row>
    <row r="125" spans="1:6" s="910" customFormat="1" ht="140.25">
      <c r="A125" s="957" t="s">
        <v>105</v>
      </c>
      <c r="B125" s="934" t="s">
        <v>1059</v>
      </c>
      <c r="C125" s="1041"/>
      <c r="D125" s="1020"/>
      <c r="E125" s="1040"/>
      <c r="F125" s="1841"/>
    </row>
    <row r="126" spans="1:6" s="910" customFormat="1" ht="12.75">
      <c r="A126" s="957"/>
      <c r="B126" s="914"/>
      <c r="C126" s="1021"/>
      <c r="D126" s="1020"/>
      <c r="E126" s="1039"/>
      <c r="F126" s="1842"/>
    </row>
    <row r="127" spans="1:6" s="910" customFormat="1" ht="12.75">
      <c r="A127" s="948"/>
      <c r="B127" s="914" t="s">
        <v>288</v>
      </c>
      <c r="C127" s="1021" t="s">
        <v>287</v>
      </c>
      <c r="D127" s="1020">
        <v>13</v>
      </c>
      <c r="E127" s="929"/>
      <c r="F127" s="1827">
        <f>D127*E127</f>
        <v>0</v>
      </c>
    </row>
    <row r="128" spans="1:6" s="910" customFormat="1" ht="12.75">
      <c r="A128" s="948"/>
      <c r="B128" s="1019"/>
      <c r="C128" s="913"/>
      <c r="D128" s="912"/>
      <c r="E128" s="926"/>
      <c r="F128" s="1827"/>
    </row>
    <row r="129" spans="1:6" s="1036" customFormat="1" ht="51">
      <c r="A129" s="1035" t="s">
        <v>286</v>
      </c>
      <c r="B129" s="1038" t="s">
        <v>529</v>
      </c>
      <c r="C129" s="1021"/>
      <c r="D129" s="1020"/>
      <c r="E129" s="1037"/>
      <c r="F129" s="1843"/>
    </row>
    <row r="130" spans="1:6" s="910" customFormat="1" ht="12.75">
      <c r="A130" s="933"/>
      <c r="B130" s="934"/>
      <c r="C130" s="932"/>
      <c r="D130" s="930"/>
      <c r="E130" s="911"/>
      <c r="F130" s="1827"/>
    </row>
    <row r="131" spans="1:6" s="910" customFormat="1" ht="12.75">
      <c r="A131" s="933"/>
      <c r="B131" s="934" t="s">
        <v>284</v>
      </c>
      <c r="C131" s="932" t="s">
        <v>283</v>
      </c>
      <c r="D131" s="930">
        <v>3</v>
      </c>
      <c r="E131" s="995"/>
      <c r="F131" s="1827">
        <f>D131*E131</f>
        <v>0</v>
      </c>
    </row>
    <row r="132" spans="1:6" s="910" customFormat="1" ht="12.75">
      <c r="A132" s="933"/>
      <c r="B132" s="934"/>
      <c r="C132" s="932"/>
      <c r="D132" s="930"/>
      <c r="E132" s="911"/>
      <c r="F132" s="1827"/>
    </row>
    <row r="133" spans="1:6" s="910" customFormat="1" ht="63.75">
      <c r="A133" s="1035" t="s">
        <v>282</v>
      </c>
      <c r="B133" s="914" t="s">
        <v>281</v>
      </c>
      <c r="C133" s="1034"/>
      <c r="D133" s="1033"/>
      <c r="E133" s="926"/>
      <c r="F133" s="1829"/>
    </row>
    <row r="134" spans="1:6" s="910" customFormat="1" ht="12.75">
      <c r="A134" s="948"/>
      <c r="B134" s="914" t="s">
        <v>280</v>
      </c>
      <c r="C134" s="1034"/>
      <c r="D134" s="1033"/>
      <c r="E134" s="926"/>
      <c r="F134" s="1829"/>
    </row>
    <row r="135" spans="1:6" s="910" customFormat="1" ht="12.75">
      <c r="A135" s="948"/>
      <c r="B135" s="1019"/>
      <c r="C135" s="1034"/>
      <c r="D135" s="1033"/>
      <c r="E135" s="926"/>
      <c r="F135" s="1829"/>
    </row>
    <row r="136" spans="1:6" s="910" customFormat="1" ht="12.75">
      <c r="A136" s="948"/>
      <c r="B136" s="914" t="s">
        <v>264</v>
      </c>
      <c r="C136" s="932" t="s">
        <v>53</v>
      </c>
      <c r="D136" s="930">
        <v>1</v>
      </c>
      <c r="E136" s="929"/>
      <c r="F136" s="1829">
        <f>D136*E136</f>
        <v>0</v>
      </c>
    </row>
    <row r="137" spans="1:6" s="910" customFormat="1" ht="12.75">
      <c r="A137" s="948"/>
      <c r="B137" s="914"/>
      <c r="C137" s="932"/>
      <c r="D137" s="930"/>
      <c r="E137" s="929"/>
      <c r="F137" s="1829"/>
    </row>
    <row r="138" spans="1:6" s="910" customFormat="1" ht="25.5">
      <c r="A138" s="1032" t="s">
        <v>279</v>
      </c>
      <c r="B138" s="1022" t="s">
        <v>278</v>
      </c>
      <c r="C138" s="932"/>
      <c r="D138" s="930"/>
      <c r="E138" s="929"/>
      <c r="F138" s="1829"/>
    </row>
    <row r="139" spans="1:6" s="910" customFormat="1" ht="12.75">
      <c r="A139" s="1031"/>
      <c r="B139" s="905"/>
      <c r="C139" s="932"/>
      <c r="D139" s="930"/>
      <c r="E139" s="929"/>
      <c r="F139" s="1829"/>
    </row>
    <row r="140" spans="1:6" s="910" customFormat="1" ht="14.25">
      <c r="A140" s="1031"/>
      <c r="B140" s="1030" t="s">
        <v>277</v>
      </c>
      <c r="C140" s="932" t="s">
        <v>270</v>
      </c>
      <c r="D140" s="930">
        <v>80</v>
      </c>
      <c r="E140" s="929"/>
      <c r="F140" s="1829">
        <f>D140*E140</f>
        <v>0</v>
      </c>
    </row>
    <row r="141" spans="1:6" s="910" customFormat="1" ht="12.75">
      <c r="A141" s="1031"/>
      <c r="B141" s="1030"/>
      <c r="C141" s="932"/>
      <c r="D141" s="930"/>
      <c r="E141" s="929"/>
      <c r="F141" s="1829"/>
    </row>
    <row r="142" spans="1:6" s="910" customFormat="1" ht="51">
      <c r="A142" s="1023" t="s">
        <v>276</v>
      </c>
      <c r="B142" s="1022" t="s">
        <v>1058</v>
      </c>
      <c r="C142" s="932"/>
      <c r="D142" s="930"/>
      <c r="E142" s="929"/>
      <c r="F142" s="1829"/>
    </row>
    <row r="143" spans="1:6" s="910" customFormat="1" ht="12.75">
      <c r="A143" s="909"/>
      <c r="B143" s="1022"/>
      <c r="C143" s="932"/>
      <c r="D143" s="930"/>
      <c r="E143" s="929"/>
      <c r="F143" s="1829"/>
    </row>
    <row r="144" spans="1:6" s="910" customFormat="1" ht="14.25">
      <c r="A144" s="909"/>
      <c r="B144" s="1030" t="s">
        <v>274</v>
      </c>
      <c r="C144" s="932" t="s">
        <v>270</v>
      </c>
      <c r="D144" s="930">
        <v>65</v>
      </c>
      <c r="E144" s="929"/>
      <c r="F144" s="1829">
        <f>D144*E144</f>
        <v>0</v>
      </c>
    </row>
    <row r="145" spans="1:6" s="910" customFormat="1" ht="12.75">
      <c r="A145" s="915"/>
      <c r="B145" s="1019"/>
      <c r="C145" s="913"/>
      <c r="D145" s="912"/>
      <c r="E145" s="926"/>
      <c r="F145" s="1827"/>
    </row>
    <row r="146" spans="1:7" s="920" customFormat="1" ht="12.75">
      <c r="A146" s="925"/>
      <c r="B146" s="952" t="s">
        <v>1057</v>
      </c>
      <c r="C146" s="951"/>
      <c r="D146" s="950"/>
      <c r="E146" s="949"/>
      <c r="F146" s="1836">
        <f>F144+F140+F136+F131+F127+F123+F119+F116+F112+F107+F102</f>
        <v>0</v>
      </c>
      <c r="G146" s="1029"/>
    </row>
    <row r="147" spans="1:7" s="910" customFormat="1" ht="12.75">
      <c r="A147" s="915"/>
      <c r="B147" s="919"/>
      <c r="C147" s="918"/>
      <c r="D147" s="917"/>
      <c r="E147" s="916"/>
      <c r="F147" s="1844"/>
      <c r="G147" s="1024"/>
    </row>
    <row r="148" spans="1:7" s="910" customFormat="1" ht="12.75">
      <c r="A148" s="915"/>
      <c r="B148" s="1028"/>
      <c r="C148" s="1027"/>
      <c r="D148" s="1026"/>
      <c r="E148" s="1025"/>
      <c r="F148" s="1845"/>
      <c r="G148" s="1024"/>
    </row>
    <row r="149" spans="1:6" s="920" customFormat="1" ht="12.75">
      <c r="A149" s="1013" t="s">
        <v>1056</v>
      </c>
      <c r="B149" s="1018" t="s">
        <v>267</v>
      </c>
      <c r="C149" s="1017"/>
      <c r="D149" s="1016"/>
      <c r="E149" s="1015"/>
      <c r="F149" s="1837"/>
    </row>
    <row r="150" spans="1:6" s="910" customFormat="1" ht="12.75">
      <c r="A150" s="915"/>
      <c r="B150" s="914"/>
      <c r="C150" s="1021"/>
      <c r="D150" s="1020"/>
      <c r="E150" s="929"/>
      <c r="F150" s="1827"/>
    </row>
    <row r="151" spans="1:6" s="910" customFormat="1" ht="119.25" customHeight="1">
      <c r="A151" s="1023" t="s">
        <v>6</v>
      </c>
      <c r="B151" s="1022" t="s">
        <v>266</v>
      </c>
      <c r="C151" s="1021"/>
      <c r="D151" s="1020"/>
      <c r="E151" s="929"/>
      <c r="F151" s="1827"/>
    </row>
    <row r="152" spans="1:6" s="910" customFormat="1" ht="12.75">
      <c r="A152" s="915"/>
      <c r="B152" s="914"/>
      <c r="C152" s="1021"/>
      <c r="D152" s="1020"/>
      <c r="E152" s="929"/>
      <c r="F152" s="1827"/>
    </row>
    <row r="153" spans="1:6" s="910" customFormat="1" ht="12.75">
      <c r="A153" s="915"/>
      <c r="B153" s="914" t="s">
        <v>264</v>
      </c>
      <c r="C153" s="1021" t="s">
        <v>53</v>
      </c>
      <c r="D153" s="1020">
        <v>1</v>
      </c>
      <c r="E153" s="929"/>
      <c r="F153" s="1827">
        <f>D153*E153</f>
        <v>0</v>
      </c>
    </row>
    <row r="154" spans="1:6" s="910" customFormat="1" ht="12.75">
      <c r="A154" s="915"/>
      <c r="B154" s="1019"/>
      <c r="C154" s="913"/>
      <c r="D154" s="912"/>
      <c r="E154" s="926"/>
      <c r="F154" s="1827"/>
    </row>
    <row r="155" spans="1:6" s="920" customFormat="1" ht="12.75">
      <c r="A155" s="925"/>
      <c r="B155" s="952" t="s">
        <v>1055</v>
      </c>
      <c r="C155" s="951"/>
      <c r="D155" s="950"/>
      <c r="E155" s="949"/>
      <c r="F155" s="1836">
        <f>F153</f>
        <v>0</v>
      </c>
    </row>
    <row r="156" spans="1:6" s="943" customFormat="1" ht="12.75">
      <c r="A156" s="948"/>
      <c r="B156" s="947"/>
      <c r="C156" s="946"/>
      <c r="D156" s="945"/>
      <c r="E156" s="944"/>
      <c r="F156" s="1846"/>
    </row>
    <row r="157" spans="1:6" s="943" customFormat="1" ht="12.75">
      <c r="A157" s="948"/>
      <c r="B157" s="947"/>
      <c r="C157" s="946"/>
      <c r="D157" s="945"/>
      <c r="E157" s="944"/>
      <c r="F157" s="1846"/>
    </row>
    <row r="158" spans="1:6" s="920" customFormat="1" ht="12.75">
      <c r="A158" s="1013" t="s">
        <v>961</v>
      </c>
      <c r="B158" s="1018" t="s">
        <v>262</v>
      </c>
      <c r="C158" s="1017"/>
      <c r="D158" s="1016"/>
      <c r="E158" s="1015"/>
      <c r="F158" s="1837"/>
    </row>
    <row r="159" spans="1:6" s="943" customFormat="1" ht="12.75">
      <c r="A159" s="948"/>
      <c r="B159" s="947"/>
      <c r="C159" s="946"/>
      <c r="D159" s="945"/>
      <c r="E159" s="944"/>
      <c r="F159" s="1846"/>
    </row>
    <row r="160" spans="1:6" s="920" customFormat="1" ht="12.75">
      <c r="A160" s="1013" t="s">
        <v>1054</v>
      </c>
      <c r="B160" s="1012" t="s">
        <v>260</v>
      </c>
      <c r="C160" s="1011"/>
      <c r="D160" s="1010"/>
      <c r="E160" s="1009"/>
      <c r="F160" s="1847"/>
    </row>
    <row r="161" spans="1:6" s="943" customFormat="1" ht="12.75">
      <c r="A161" s="1014"/>
      <c r="B161" s="947"/>
      <c r="C161" s="946"/>
      <c r="D161" s="945"/>
      <c r="E161" s="944"/>
      <c r="F161" s="1846"/>
    </row>
    <row r="162" spans="1:6" s="943" customFormat="1" ht="12.75">
      <c r="A162" s="1014"/>
      <c r="B162" s="969" t="s">
        <v>259</v>
      </c>
      <c r="C162" s="946"/>
      <c r="D162" s="945"/>
      <c r="E162" s="944"/>
      <c r="F162" s="1846"/>
    </row>
    <row r="163" spans="1:6" s="943" customFormat="1" ht="12.75">
      <c r="A163" s="1014"/>
      <c r="B163" s="969"/>
      <c r="C163" s="946"/>
      <c r="D163" s="945"/>
      <c r="E163" s="944"/>
      <c r="F163" s="1846"/>
    </row>
    <row r="164" spans="1:6" s="988" customFormat="1" ht="12.75">
      <c r="A164" s="964" t="s">
        <v>6</v>
      </c>
      <c r="B164" s="967" t="s">
        <v>1053</v>
      </c>
      <c r="C164" s="955"/>
      <c r="D164" s="954"/>
      <c r="E164" s="962"/>
      <c r="F164" s="1848"/>
    </row>
    <row r="165" spans="1:6" s="988" customFormat="1" ht="245.25" customHeight="1">
      <c r="A165" s="964"/>
      <c r="B165" s="969" t="s">
        <v>1052</v>
      </c>
      <c r="C165" s="955"/>
      <c r="D165" s="954"/>
      <c r="E165" s="962"/>
      <c r="F165" s="1848"/>
    </row>
    <row r="166" spans="1:6" s="988" customFormat="1" ht="12.75">
      <c r="A166" s="964"/>
      <c r="B166" s="953"/>
      <c r="C166" s="955"/>
      <c r="D166" s="954"/>
      <c r="E166" s="962"/>
      <c r="F166" s="1848"/>
    </row>
    <row r="167" spans="1:6" s="988" customFormat="1" ht="12.75">
      <c r="A167" s="964" t="s">
        <v>40</v>
      </c>
      <c r="B167" s="967" t="s">
        <v>1051</v>
      </c>
      <c r="C167" s="955" t="s">
        <v>53</v>
      </c>
      <c r="D167" s="954">
        <v>1</v>
      </c>
      <c r="E167" s="962"/>
      <c r="F167" s="1848">
        <f>D167*E167</f>
        <v>0</v>
      </c>
    </row>
    <row r="168" spans="1:6" s="988" customFormat="1" ht="12.75">
      <c r="A168" s="964"/>
      <c r="B168" s="967"/>
      <c r="C168" s="955"/>
      <c r="D168" s="954"/>
      <c r="E168" s="962"/>
      <c r="F168" s="1848"/>
    </row>
    <row r="169" spans="1:6" s="920" customFormat="1" ht="12.75">
      <c r="A169" s="925"/>
      <c r="B169" s="952" t="s">
        <v>960</v>
      </c>
      <c r="C169" s="951"/>
      <c r="D169" s="950"/>
      <c r="E169" s="949"/>
      <c r="F169" s="1836">
        <f>F167</f>
        <v>0</v>
      </c>
    </row>
    <row r="170" spans="1:6" s="943" customFormat="1" ht="12.75">
      <c r="A170" s="948"/>
      <c r="B170" s="947"/>
      <c r="C170" s="946"/>
      <c r="D170" s="945"/>
      <c r="E170" s="944"/>
      <c r="F170" s="1846"/>
    </row>
    <row r="171" spans="1:6" s="943" customFormat="1" ht="12.75">
      <c r="A171" s="948"/>
      <c r="B171" s="947"/>
      <c r="C171" s="946"/>
      <c r="D171" s="945"/>
      <c r="E171" s="944"/>
      <c r="F171" s="1846"/>
    </row>
    <row r="172" spans="1:6" s="920" customFormat="1" ht="12.75">
      <c r="A172" s="1013" t="s">
        <v>1050</v>
      </c>
      <c r="B172" s="1012" t="s">
        <v>225</v>
      </c>
      <c r="C172" s="1011"/>
      <c r="D172" s="1010"/>
      <c r="E172" s="1009"/>
      <c r="F172" s="1847"/>
    </row>
    <row r="173" spans="1:6" s="988" customFormat="1" ht="12.75">
      <c r="A173" s="964"/>
      <c r="B173" s="967"/>
      <c r="C173" s="955"/>
      <c r="D173" s="954"/>
      <c r="E173" s="962"/>
      <c r="F173" s="1848"/>
    </row>
    <row r="174" spans="1:6" s="928" customFormat="1" ht="63.75">
      <c r="A174" s="942"/>
      <c r="B174" s="941" t="s">
        <v>224</v>
      </c>
      <c r="C174" s="932"/>
      <c r="D174" s="930"/>
      <c r="E174" s="995"/>
      <c r="F174" s="1827"/>
    </row>
    <row r="175" spans="1:6" s="928" customFormat="1" ht="12.75">
      <c r="A175" s="942"/>
      <c r="B175" s="941"/>
      <c r="C175" s="932"/>
      <c r="D175" s="930"/>
      <c r="E175" s="995"/>
      <c r="F175" s="1827"/>
    </row>
    <row r="176" spans="1:6" s="928" customFormat="1" ht="76.5">
      <c r="A176" s="942"/>
      <c r="B176" s="941" t="s">
        <v>223</v>
      </c>
      <c r="C176" s="932"/>
      <c r="D176" s="930"/>
      <c r="E176" s="995"/>
      <c r="F176" s="1827"/>
    </row>
    <row r="177" spans="1:6" s="928" customFormat="1" ht="12.75">
      <c r="A177" s="942"/>
      <c r="B177" s="927"/>
      <c r="C177" s="932"/>
      <c r="D177" s="930"/>
      <c r="E177" s="995"/>
      <c r="F177" s="1827"/>
    </row>
    <row r="178" spans="1:6" s="928" customFormat="1" ht="89.25">
      <c r="A178" s="942"/>
      <c r="B178" s="965" t="s">
        <v>222</v>
      </c>
      <c r="C178" s="932"/>
      <c r="D178" s="930"/>
      <c r="E178" s="995"/>
      <c r="F178" s="1827"/>
    </row>
    <row r="179" spans="1:6" s="928" customFormat="1" ht="12.75">
      <c r="A179" s="942"/>
      <c r="B179" s="965"/>
      <c r="C179" s="932"/>
      <c r="D179" s="930"/>
      <c r="E179" s="995"/>
      <c r="F179" s="1827"/>
    </row>
    <row r="180" spans="1:6" s="928" customFormat="1" ht="25.5">
      <c r="A180" s="942"/>
      <c r="B180" s="965" t="s">
        <v>1049</v>
      </c>
      <c r="C180" s="932"/>
      <c r="D180" s="930"/>
      <c r="E180" s="995"/>
      <c r="F180" s="1827"/>
    </row>
    <row r="181" spans="1:6" s="928" customFormat="1" ht="12.75">
      <c r="A181" s="942"/>
      <c r="B181" s="965"/>
      <c r="C181" s="932"/>
      <c r="D181" s="930"/>
      <c r="E181" s="995"/>
      <c r="F181" s="1827"/>
    </row>
    <row r="182" spans="1:6" s="991" customFormat="1" ht="12.75">
      <c r="A182" s="994" t="s">
        <v>6</v>
      </c>
      <c r="B182" s="939" t="s">
        <v>174</v>
      </c>
      <c r="C182" s="938"/>
      <c r="D182" s="936"/>
      <c r="E182" s="992"/>
      <c r="F182" s="1849"/>
    </row>
    <row r="183" spans="1:4" ht="12.75">
      <c r="A183" s="942"/>
      <c r="B183" s="996"/>
      <c r="C183" s="932"/>
      <c r="D183" s="930"/>
    </row>
    <row r="184" spans="1:4" ht="52.5" customHeight="1">
      <c r="A184" s="942"/>
      <c r="B184" s="1008" t="s">
        <v>173</v>
      </c>
      <c r="C184" s="932"/>
      <c r="D184" s="930"/>
    </row>
    <row r="185" spans="1:4" ht="12.75">
      <c r="A185" s="942"/>
      <c r="B185" s="910"/>
      <c r="C185" s="932"/>
      <c r="D185" s="930"/>
    </row>
    <row r="186" spans="1:4" ht="25.5">
      <c r="A186" s="942"/>
      <c r="B186" s="1008" t="s">
        <v>172</v>
      </c>
      <c r="C186" s="932"/>
      <c r="D186" s="930"/>
    </row>
    <row r="187" spans="1:4" ht="12.75">
      <c r="A187" s="942"/>
      <c r="B187" s="910"/>
      <c r="C187" s="932"/>
      <c r="D187" s="930"/>
    </row>
    <row r="188" spans="1:4" ht="25.5">
      <c r="A188" s="942"/>
      <c r="B188" s="1008" t="s">
        <v>1048</v>
      </c>
      <c r="C188" s="932"/>
      <c r="D188" s="930"/>
    </row>
    <row r="189" spans="1:4" ht="12.75">
      <c r="A189" s="942"/>
      <c r="B189" s="910"/>
      <c r="C189" s="932"/>
      <c r="D189" s="930"/>
    </row>
    <row r="190" spans="1:4" ht="25.5">
      <c r="A190" s="942"/>
      <c r="B190" s="1008" t="s">
        <v>170</v>
      </c>
      <c r="C190" s="932"/>
      <c r="D190" s="930"/>
    </row>
    <row r="191" spans="1:4" ht="12.75">
      <c r="A191" s="942"/>
      <c r="B191" s="910"/>
      <c r="C191" s="932"/>
      <c r="D191" s="930"/>
    </row>
    <row r="192" spans="1:4" ht="12.75">
      <c r="A192" s="942"/>
      <c r="B192" s="941" t="s">
        <v>169</v>
      </c>
      <c r="C192" s="932"/>
      <c r="D192" s="930"/>
    </row>
    <row r="193" spans="1:4" ht="12.75">
      <c r="A193" s="942"/>
      <c r="B193" s="1006" t="s">
        <v>168</v>
      </c>
      <c r="C193" s="932"/>
      <c r="D193" s="930"/>
    </row>
    <row r="194" spans="1:4" ht="12.75">
      <c r="A194" s="942"/>
      <c r="B194" s="1006" t="s">
        <v>167</v>
      </c>
      <c r="C194" s="932"/>
      <c r="D194" s="930"/>
    </row>
    <row r="195" spans="1:4" ht="12.75">
      <c r="A195" s="942"/>
      <c r="B195" s="1006" t="s">
        <v>166</v>
      </c>
      <c r="C195" s="932"/>
      <c r="D195" s="930"/>
    </row>
    <row r="196" spans="1:4" ht="12.75">
      <c r="A196" s="942"/>
      <c r="B196" s="1006" t="s">
        <v>165</v>
      </c>
      <c r="C196" s="932"/>
      <c r="D196" s="930"/>
    </row>
    <row r="197" spans="1:4" ht="12.75">
      <c r="A197" s="942"/>
      <c r="B197" s="1006" t="s">
        <v>164</v>
      </c>
      <c r="C197" s="932"/>
      <c r="D197" s="930"/>
    </row>
    <row r="198" spans="1:4" ht="12.75">
      <c r="A198" s="942"/>
      <c r="B198" s="1006" t="s">
        <v>163</v>
      </c>
      <c r="C198" s="932"/>
      <c r="D198" s="930"/>
    </row>
    <row r="199" spans="1:4" ht="12.75">
      <c r="A199" s="942"/>
      <c r="B199" s="1006" t="s">
        <v>162</v>
      </c>
      <c r="C199" s="932"/>
      <c r="D199" s="930"/>
    </row>
    <row r="200" spans="1:4" ht="12.75">
      <c r="A200" s="942"/>
      <c r="B200" s="1006" t="s">
        <v>161</v>
      </c>
      <c r="C200" s="932"/>
      <c r="D200" s="930"/>
    </row>
    <row r="201" spans="1:4" ht="12.75">
      <c r="A201" s="942"/>
      <c r="B201" s="1007" t="s">
        <v>160</v>
      </c>
      <c r="C201" s="932"/>
      <c r="D201" s="930"/>
    </row>
    <row r="202" spans="1:4" ht="12.75">
      <c r="A202" s="942"/>
      <c r="B202" s="1007" t="s">
        <v>159</v>
      </c>
      <c r="C202" s="932"/>
      <c r="D202" s="930"/>
    </row>
    <row r="203" spans="1:4" ht="12.75">
      <c r="A203" s="942"/>
      <c r="B203" s="1007" t="s">
        <v>158</v>
      </c>
      <c r="C203" s="932"/>
      <c r="D203" s="930"/>
    </row>
    <row r="204" spans="1:4" ht="12.75">
      <c r="A204" s="942"/>
      <c r="B204" s="1007" t="s">
        <v>157</v>
      </c>
      <c r="C204" s="932"/>
      <c r="D204" s="930"/>
    </row>
    <row r="205" spans="1:4" ht="12.75">
      <c r="A205" s="942"/>
      <c r="B205" s="910"/>
      <c r="C205" s="932"/>
      <c r="D205" s="930"/>
    </row>
    <row r="206" spans="1:4" ht="12.75">
      <c r="A206" s="942"/>
      <c r="B206" s="1008" t="s">
        <v>156</v>
      </c>
      <c r="C206" s="932"/>
      <c r="D206" s="930"/>
    </row>
    <row r="207" spans="1:4" ht="12.75">
      <c r="A207" s="942"/>
      <c r="B207" s="1006"/>
      <c r="C207" s="932"/>
      <c r="D207" s="930"/>
    </row>
    <row r="208" spans="1:4" ht="12.75">
      <c r="A208" s="942"/>
      <c r="B208" s="1006" t="s">
        <v>155</v>
      </c>
      <c r="C208" s="932"/>
      <c r="D208" s="930"/>
    </row>
    <row r="209" spans="1:4" ht="12.75">
      <c r="A209" s="942"/>
      <c r="B209" s="1006"/>
      <c r="C209" s="932"/>
      <c r="D209" s="930"/>
    </row>
    <row r="210" spans="1:4" ht="12.75">
      <c r="A210" s="942"/>
      <c r="B210" s="1006" t="s">
        <v>154</v>
      </c>
      <c r="C210" s="932"/>
      <c r="D210" s="930"/>
    </row>
    <row r="211" spans="1:4" ht="12.75">
      <c r="A211" s="942"/>
      <c r="B211" s="1007" t="s">
        <v>153</v>
      </c>
      <c r="C211" s="932"/>
      <c r="D211" s="930"/>
    </row>
    <row r="212" spans="1:4" ht="12.75">
      <c r="A212" s="942"/>
      <c r="B212" s="1006"/>
      <c r="C212" s="932"/>
      <c r="D212" s="930"/>
    </row>
    <row r="213" spans="1:4" ht="12.75">
      <c r="A213" s="942"/>
      <c r="B213" s="1006" t="s">
        <v>152</v>
      </c>
      <c r="C213" s="932"/>
      <c r="D213" s="930"/>
    </row>
    <row r="214" spans="1:4" ht="12.75">
      <c r="A214" s="942"/>
      <c r="B214" s="1004"/>
      <c r="C214" s="932"/>
      <c r="D214" s="930"/>
    </row>
    <row r="215" spans="1:4" ht="12.75">
      <c r="A215" s="942"/>
      <c r="B215" s="1004" t="s">
        <v>151</v>
      </c>
      <c r="C215" s="932"/>
      <c r="D215" s="930"/>
    </row>
    <row r="216" spans="1:4" ht="12.75">
      <c r="A216" s="942"/>
      <c r="B216" s="1004"/>
      <c r="C216" s="932"/>
      <c r="D216" s="930"/>
    </row>
    <row r="217" spans="1:4" ht="12.75">
      <c r="A217" s="942"/>
      <c r="B217" s="965" t="s">
        <v>150</v>
      </c>
      <c r="C217" s="932"/>
      <c r="D217" s="930"/>
    </row>
    <row r="218" spans="1:4" ht="12.75">
      <c r="A218" s="942"/>
      <c r="B218" s="1005"/>
      <c r="C218" s="932"/>
      <c r="D218" s="930"/>
    </row>
    <row r="219" spans="1:4" ht="25.5">
      <c r="A219" s="942"/>
      <c r="B219" s="965" t="s">
        <v>149</v>
      </c>
      <c r="C219" s="932"/>
      <c r="D219" s="930"/>
    </row>
    <row r="220" spans="1:4" ht="12.75">
      <c r="A220" s="942"/>
      <c r="B220" s="1004" t="s">
        <v>148</v>
      </c>
      <c r="C220" s="932"/>
      <c r="D220" s="930"/>
    </row>
    <row r="221" spans="1:4" ht="12.75">
      <c r="A221" s="942"/>
      <c r="B221" s="1004" t="s">
        <v>147</v>
      </c>
      <c r="C221" s="932"/>
      <c r="D221" s="930"/>
    </row>
    <row r="222" spans="1:4" ht="12.75">
      <c r="A222" s="942"/>
      <c r="B222" s="1004" t="s">
        <v>146</v>
      </c>
      <c r="C222" s="932"/>
      <c r="D222" s="930"/>
    </row>
    <row r="223" spans="1:4" ht="12.75">
      <c r="A223" s="942"/>
      <c r="B223" s="1004" t="s">
        <v>145</v>
      </c>
      <c r="C223" s="932"/>
      <c r="D223" s="930"/>
    </row>
    <row r="224" spans="1:4" ht="12.75">
      <c r="A224" s="942"/>
      <c r="B224" s="1004" t="s">
        <v>144</v>
      </c>
      <c r="C224" s="932"/>
      <c r="D224" s="930"/>
    </row>
    <row r="225" spans="1:4" ht="12.75">
      <c r="A225" s="942"/>
      <c r="B225" s="1004" t="s">
        <v>143</v>
      </c>
      <c r="C225" s="932"/>
      <c r="D225" s="930"/>
    </row>
    <row r="226" spans="1:4" ht="12.75">
      <c r="A226" s="942"/>
      <c r="B226" s="1004" t="s">
        <v>142</v>
      </c>
      <c r="C226" s="932"/>
      <c r="D226" s="930"/>
    </row>
    <row r="227" spans="1:4" ht="25.5">
      <c r="A227" s="942"/>
      <c r="B227" s="1004" t="s">
        <v>141</v>
      </c>
      <c r="C227" s="932"/>
      <c r="D227" s="930"/>
    </row>
    <row r="228" spans="1:4" ht="12.75">
      <c r="A228" s="942"/>
      <c r="B228" s="1004" t="s">
        <v>140</v>
      </c>
      <c r="C228" s="932"/>
      <c r="D228" s="930"/>
    </row>
    <row r="229" spans="1:4" ht="12.75">
      <c r="A229" s="942"/>
      <c r="B229" s="1004" t="s">
        <v>139</v>
      </c>
      <c r="C229" s="932"/>
      <c r="D229" s="930"/>
    </row>
    <row r="230" spans="1:4" ht="12.75">
      <c r="A230" s="942"/>
      <c r="B230" s="1004" t="s">
        <v>138</v>
      </c>
      <c r="C230" s="932"/>
      <c r="D230" s="930"/>
    </row>
    <row r="231" spans="1:4" ht="25.5">
      <c r="A231" s="942"/>
      <c r="B231" s="1004" t="s">
        <v>137</v>
      </c>
      <c r="C231" s="932"/>
      <c r="D231" s="930"/>
    </row>
    <row r="232" spans="1:4" ht="12.75">
      <c r="A232" s="942"/>
      <c r="B232" s="1004" t="s">
        <v>136</v>
      </c>
      <c r="C232" s="932"/>
      <c r="D232" s="930"/>
    </row>
    <row r="233" spans="1:4" ht="25.5">
      <c r="A233" s="942"/>
      <c r="B233" s="1003" t="s">
        <v>135</v>
      </c>
      <c r="C233" s="932"/>
      <c r="D233" s="930"/>
    </row>
    <row r="234" spans="1:4" ht="12.75">
      <c r="A234" s="942"/>
      <c r="B234" s="1003" t="s">
        <v>134</v>
      </c>
      <c r="C234" s="932"/>
      <c r="D234" s="930"/>
    </row>
    <row r="235" spans="1:4" ht="12.75">
      <c r="A235" s="964"/>
      <c r="B235" s="927"/>
      <c r="C235" s="932"/>
      <c r="D235" s="930"/>
    </row>
    <row r="236" spans="1:6" ht="12.75">
      <c r="A236" s="964" t="s">
        <v>40</v>
      </c>
      <c r="B236" s="996" t="s">
        <v>1047</v>
      </c>
      <c r="C236" s="932" t="s">
        <v>53</v>
      </c>
      <c r="D236" s="930">
        <v>2</v>
      </c>
      <c r="F236" s="1841">
        <f>D236*E236</f>
        <v>0</v>
      </c>
    </row>
    <row r="237" spans="1:4" ht="12.75">
      <c r="A237" s="942"/>
      <c r="B237" s="996"/>
      <c r="C237" s="932"/>
      <c r="D237" s="930"/>
    </row>
    <row r="238" spans="1:4" ht="12.75">
      <c r="A238" s="942"/>
      <c r="B238" s="941"/>
      <c r="C238" s="932"/>
      <c r="D238" s="930"/>
    </row>
    <row r="239" spans="1:6" s="991" customFormat="1" ht="38.25">
      <c r="A239" s="994" t="s">
        <v>7</v>
      </c>
      <c r="B239" s="939" t="s">
        <v>132</v>
      </c>
      <c r="C239" s="938"/>
      <c r="D239" s="936"/>
      <c r="E239" s="992"/>
      <c r="F239" s="1849"/>
    </row>
    <row r="240" spans="1:4" ht="12.75">
      <c r="A240" s="942"/>
      <c r="B240" s="927"/>
      <c r="C240" s="932"/>
      <c r="D240" s="930"/>
    </row>
    <row r="241" spans="1:4" ht="137.25" customHeight="1">
      <c r="A241" s="942"/>
      <c r="B241" s="965" t="s">
        <v>1046</v>
      </c>
      <c r="C241" s="932"/>
      <c r="D241" s="930"/>
    </row>
    <row r="242" spans="1:4" ht="204">
      <c r="A242" s="942"/>
      <c r="B242" s="965" t="s">
        <v>1045</v>
      </c>
      <c r="C242" s="932"/>
      <c r="D242" s="930"/>
    </row>
    <row r="243" spans="1:4" ht="172.5" customHeight="1">
      <c r="A243" s="942"/>
      <c r="B243" s="965" t="s">
        <v>1044</v>
      </c>
      <c r="C243" s="932"/>
      <c r="D243" s="930"/>
    </row>
    <row r="244" spans="1:4" ht="12.75">
      <c r="A244" s="942"/>
      <c r="B244" s="965"/>
      <c r="C244" s="932"/>
      <c r="D244" s="930"/>
    </row>
    <row r="245" spans="1:4" ht="12.75">
      <c r="A245" s="942"/>
      <c r="B245" s="927"/>
      <c r="C245" s="932"/>
      <c r="D245" s="930"/>
    </row>
    <row r="246" spans="1:4" ht="12.75">
      <c r="A246" s="964" t="s">
        <v>91</v>
      </c>
      <c r="B246" s="996" t="s">
        <v>1043</v>
      </c>
      <c r="C246" s="932" t="s">
        <v>53</v>
      </c>
      <c r="D246" s="930">
        <v>2</v>
      </c>
    </row>
    <row r="247" spans="1:4" ht="12.75">
      <c r="A247" s="942"/>
      <c r="B247" s="941"/>
      <c r="C247" s="932"/>
      <c r="D247" s="930"/>
    </row>
    <row r="248" spans="1:6" s="928" customFormat="1" ht="12.75">
      <c r="A248" s="942"/>
      <c r="B248" s="941"/>
      <c r="C248" s="932"/>
      <c r="D248" s="930"/>
      <c r="E248" s="995"/>
      <c r="F248" s="1827"/>
    </row>
    <row r="249" spans="1:6" s="935" customFormat="1" ht="25.5">
      <c r="A249" s="994" t="s">
        <v>8</v>
      </c>
      <c r="B249" s="939" t="s">
        <v>126</v>
      </c>
      <c r="C249" s="938"/>
      <c r="D249" s="936"/>
      <c r="E249" s="998"/>
      <c r="F249" s="1850"/>
    </row>
    <row r="250" spans="1:6" s="928" customFormat="1" ht="12.75">
      <c r="A250" s="942"/>
      <c r="B250" s="927"/>
      <c r="C250" s="932"/>
      <c r="D250" s="930"/>
      <c r="E250" s="995"/>
      <c r="F250" s="1827"/>
    </row>
    <row r="251" spans="1:6" s="928" customFormat="1" ht="131.25" customHeight="1">
      <c r="A251" s="942"/>
      <c r="B251" s="965" t="s">
        <v>125</v>
      </c>
      <c r="C251" s="932"/>
      <c r="D251" s="930"/>
      <c r="E251" s="995"/>
      <c r="F251" s="1827"/>
    </row>
    <row r="252" spans="1:6" s="928" customFormat="1" ht="12.75">
      <c r="A252" s="942"/>
      <c r="B252" s="965"/>
      <c r="C252" s="932"/>
      <c r="D252" s="930"/>
      <c r="E252" s="995"/>
      <c r="F252" s="1827"/>
    </row>
    <row r="253" spans="1:6" s="928" customFormat="1" ht="102">
      <c r="A253" s="942"/>
      <c r="B253" s="1001" t="s">
        <v>124</v>
      </c>
      <c r="C253" s="932"/>
      <c r="D253" s="930"/>
      <c r="E253" s="995"/>
      <c r="F253" s="1827"/>
    </row>
    <row r="254" spans="1:6" s="928" customFormat="1" ht="12.75">
      <c r="A254" s="942"/>
      <c r="B254" s="965"/>
      <c r="C254" s="932"/>
      <c r="D254" s="930"/>
      <c r="E254" s="995"/>
      <c r="F254" s="1827"/>
    </row>
    <row r="255" spans="1:6" s="928" customFormat="1" ht="102">
      <c r="A255" s="942"/>
      <c r="B255" s="1002" t="s">
        <v>1042</v>
      </c>
      <c r="C255" s="932"/>
      <c r="D255" s="930"/>
      <c r="E255" s="995"/>
      <c r="F255" s="1827"/>
    </row>
    <row r="256" spans="1:2" ht="12.75">
      <c r="A256" s="985"/>
      <c r="B256" s="965"/>
    </row>
    <row r="257" ht="12.75">
      <c r="A257" s="985"/>
    </row>
    <row r="258" spans="1:6" ht="12.75">
      <c r="A258" s="964" t="s">
        <v>77</v>
      </c>
      <c r="B258" s="996" t="s">
        <v>1041</v>
      </c>
      <c r="C258" s="932" t="s">
        <v>53</v>
      </c>
      <c r="D258" s="930">
        <v>2</v>
      </c>
      <c r="F258" s="1841">
        <f>D258*E258</f>
        <v>0</v>
      </c>
    </row>
    <row r="259" spans="1:4" ht="12.75">
      <c r="A259" s="942"/>
      <c r="B259" s="996"/>
      <c r="C259" s="932"/>
      <c r="D259" s="930"/>
    </row>
    <row r="260" spans="1:6" s="928" customFormat="1" ht="12.75">
      <c r="A260" s="942"/>
      <c r="B260" s="941"/>
      <c r="C260" s="932"/>
      <c r="D260" s="930"/>
      <c r="E260" s="995"/>
      <c r="F260" s="1827"/>
    </row>
    <row r="261" spans="1:6" s="991" customFormat="1" ht="12.75">
      <c r="A261" s="994" t="s">
        <v>10</v>
      </c>
      <c r="B261" s="939" t="s">
        <v>121</v>
      </c>
      <c r="C261" s="938"/>
      <c r="D261" s="936"/>
      <c r="E261" s="992"/>
      <c r="F261" s="1849"/>
    </row>
    <row r="262" spans="1:4" ht="12.75">
      <c r="A262" s="942"/>
      <c r="B262" s="927"/>
      <c r="C262" s="932"/>
      <c r="D262" s="930"/>
    </row>
    <row r="263" spans="1:4" ht="159" customHeight="1">
      <c r="A263" s="942"/>
      <c r="B263" s="965" t="s">
        <v>1040</v>
      </c>
      <c r="C263" s="932"/>
      <c r="D263" s="930"/>
    </row>
    <row r="264" spans="1:4" ht="12.75">
      <c r="A264" s="942"/>
      <c r="B264" s="927"/>
      <c r="C264" s="932"/>
      <c r="D264" s="930"/>
    </row>
    <row r="265" spans="1:4" ht="63.75">
      <c r="A265" s="942"/>
      <c r="B265" s="965" t="s">
        <v>119</v>
      </c>
      <c r="C265" s="932"/>
      <c r="D265" s="930"/>
    </row>
    <row r="266" spans="1:4" ht="12.75">
      <c r="A266" s="942"/>
      <c r="B266" s="965"/>
      <c r="C266" s="932"/>
      <c r="D266" s="930"/>
    </row>
    <row r="267" spans="1:4" ht="38.25">
      <c r="A267" s="942"/>
      <c r="B267" s="965" t="s">
        <v>118</v>
      </c>
      <c r="C267" s="932"/>
      <c r="D267" s="930"/>
    </row>
    <row r="268" spans="1:4" ht="12.75">
      <c r="A268" s="942"/>
      <c r="B268" s="965"/>
      <c r="C268" s="932"/>
      <c r="D268" s="930"/>
    </row>
    <row r="269" spans="1:4" ht="12.75">
      <c r="A269" s="942"/>
      <c r="B269" s="927"/>
      <c r="C269" s="932"/>
      <c r="D269" s="930"/>
    </row>
    <row r="270" spans="1:6" ht="12.75">
      <c r="A270" s="964" t="s">
        <v>75</v>
      </c>
      <c r="B270" s="996" t="s">
        <v>1036</v>
      </c>
      <c r="C270" s="932" t="s">
        <v>53</v>
      </c>
      <c r="D270" s="930">
        <v>2</v>
      </c>
      <c r="F270" s="1841">
        <f>D270*E270</f>
        <v>0</v>
      </c>
    </row>
    <row r="271" spans="1:4" ht="12.75">
      <c r="A271" s="942"/>
      <c r="B271" s="996"/>
      <c r="C271" s="932"/>
      <c r="D271" s="930"/>
    </row>
    <row r="272" spans="1:4" ht="12.75">
      <c r="A272" s="942"/>
      <c r="B272" s="996"/>
      <c r="C272" s="932"/>
      <c r="D272" s="930"/>
    </row>
    <row r="273" spans="1:4" ht="12.75">
      <c r="A273" s="942"/>
      <c r="B273" s="996"/>
      <c r="C273" s="932"/>
      <c r="D273" s="930"/>
    </row>
    <row r="274" spans="1:4" ht="12.75">
      <c r="A274" s="942"/>
      <c r="B274" s="996"/>
      <c r="C274" s="932"/>
      <c r="D274" s="930"/>
    </row>
    <row r="275" spans="1:4" ht="12.75">
      <c r="A275" s="942"/>
      <c r="B275" s="996"/>
      <c r="C275" s="932"/>
      <c r="D275" s="930"/>
    </row>
    <row r="276" spans="1:4" ht="12.75">
      <c r="A276" s="942"/>
      <c r="B276" s="941"/>
      <c r="C276" s="932"/>
      <c r="D276" s="930"/>
    </row>
    <row r="277" spans="1:6" s="991" customFormat="1" ht="25.5">
      <c r="A277" s="994" t="s">
        <v>29</v>
      </c>
      <c r="B277" s="939" t="s">
        <v>1039</v>
      </c>
      <c r="C277" s="938"/>
      <c r="D277" s="936"/>
      <c r="E277" s="992"/>
      <c r="F277" s="1849"/>
    </row>
    <row r="278" spans="1:4" ht="12.75">
      <c r="A278" s="942"/>
      <c r="B278" s="927"/>
      <c r="C278" s="932"/>
      <c r="D278" s="930"/>
    </row>
    <row r="279" spans="1:4" ht="153">
      <c r="A279" s="942"/>
      <c r="B279" s="1001" t="s">
        <v>1038</v>
      </c>
      <c r="C279" s="932"/>
      <c r="D279" s="930"/>
    </row>
    <row r="280" spans="1:4" ht="12.75">
      <c r="A280" s="942"/>
      <c r="B280" s="965"/>
      <c r="C280" s="932"/>
      <c r="D280" s="930"/>
    </row>
    <row r="281" spans="1:4" ht="66" customHeight="1">
      <c r="A281" s="942"/>
      <c r="B281" s="1001" t="s">
        <v>1037</v>
      </c>
      <c r="C281" s="932"/>
      <c r="D281" s="930"/>
    </row>
    <row r="282" spans="1:4" ht="12.75">
      <c r="A282" s="942"/>
      <c r="B282" s="965"/>
      <c r="C282" s="932"/>
      <c r="D282" s="930"/>
    </row>
    <row r="283" spans="1:4" ht="12.75">
      <c r="A283" s="942"/>
      <c r="B283" s="965"/>
      <c r="C283" s="932"/>
      <c r="D283" s="930"/>
    </row>
    <row r="284" spans="1:6" ht="12.75">
      <c r="A284" s="964" t="s">
        <v>71</v>
      </c>
      <c r="B284" s="996" t="s">
        <v>1036</v>
      </c>
      <c r="C284" s="932" t="s">
        <v>53</v>
      </c>
      <c r="D284" s="930">
        <v>2</v>
      </c>
      <c r="F284" s="1841">
        <f>D284*E284</f>
        <v>0</v>
      </c>
    </row>
    <row r="285" spans="1:4" ht="12.75">
      <c r="A285" s="942"/>
      <c r="B285" s="996"/>
      <c r="C285" s="932"/>
      <c r="D285" s="930"/>
    </row>
    <row r="286" spans="1:4" ht="12.75">
      <c r="A286" s="904"/>
      <c r="B286" s="904"/>
      <c r="C286" s="904"/>
      <c r="D286" s="904"/>
    </row>
    <row r="287" spans="1:6" s="935" customFormat="1" ht="25.5">
      <c r="A287" s="994" t="s">
        <v>115</v>
      </c>
      <c r="B287" s="939" t="s">
        <v>114</v>
      </c>
      <c r="C287" s="938"/>
      <c r="D287" s="936"/>
      <c r="E287" s="998"/>
      <c r="F287" s="1850"/>
    </row>
    <row r="288" spans="1:6" s="928" customFormat="1" ht="12.75">
      <c r="A288" s="942"/>
      <c r="B288" s="927"/>
      <c r="C288" s="932"/>
      <c r="D288" s="930"/>
      <c r="E288" s="995"/>
      <c r="F288" s="1827"/>
    </row>
    <row r="289" spans="1:6" s="928" customFormat="1" ht="204">
      <c r="A289" s="942"/>
      <c r="B289" s="1001" t="s">
        <v>113</v>
      </c>
      <c r="C289" s="932"/>
      <c r="D289" s="930"/>
      <c r="E289" s="995"/>
      <c r="F289" s="1827"/>
    </row>
    <row r="290" spans="1:6" s="928" customFormat="1" ht="12.75">
      <c r="A290" s="942"/>
      <c r="B290" s="941"/>
      <c r="C290" s="932"/>
      <c r="D290" s="930"/>
      <c r="E290" s="995"/>
      <c r="F290" s="1827"/>
    </row>
    <row r="291" spans="1:6" s="928" customFormat="1" ht="216.75">
      <c r="A291" s="942"/>
      <c r="B291" s="1001" t="s">
        <v>1035</v>
      </c>
      <c r="C291" s="932"/>
      <c r="D291" s="930"/>
      <c r="E291" s="995"/>
      <c r="F291" s="1827"/>
    </row>
    <row r="292" spans="1:6" s="928" customFormat="1" ht="12.75">
      <c r="A292" s="942"/>
      <c r="B292" s="941"/>
      <c r="C292" s="932"/>
      <c r="D292" s="930"/>
      <c r="E292" s="995"/>
      <c r="F292" s="1827"/>
    </row>
    <row r="293" spans="1:6" s="928" customFormat="1" ht="76.5">
      <c r="A293" s="942"/>
      <c r="B293" s="1001" t="s">
        <v>111</v>
      </c>
      <c r="C293" s="932"/>
      <c r="D293" s="930"/>
      <c r="E293" s="995"/>
      <c r="F293" s="1827"/>
    </row>
    <row r="294" spans="1:6" s="928" customFormat="1" ht="12.75">
      <c r="A294" s="942"/>
      <c r="B294" s="1001"/>
      <c r="C294" s="932"/>
      <c r="D294" s="930"/>
      <c r="E294" s="995"/>
      <c r="F294" s="1827"/>
    </row>
    <row r="295" spans="1:6" s="928" customFormat="1" ht="280.5">
      <c r="A295" s="942"/>
      <c r="B295" s="1001" t="s">
        <v>1034</v>
      </c>
      <c r="C295" s="932"/>
      <c r="D295" s="930"/>
      <c r="E295" s="995"/>
      <c r="F295" s="1827"/>
    </row>
    <row r="296" spans="1:6" s="928" customFormat="1" ht="12.75">
      <c r="A296" s="942"/>
      <c r="B296" s="1001"/>
      <c r="C296" s="932"/>
      <c r="D296" s="930"/>
      <c r="E296" s="995"/>
      <c r="F296" s="1827"/>
    </row>
    <row r="297" spans="1:6" s="928" customFormat="1" ht="162.75" customHeight="1">
      <c r="A297" s="942"/>
      <c r="B297" s="965" t="s">
        <v>109</v>
      </c>
      <c r="C297" s="932"/>
      <c r="D297" s="930"/>
      <c r="E297" s="995"/>
      <c r="F297" s="1827"/>
    </row>
    <row r="298" spans="1:6" s="928" customFormat="1" ht="14.25" customHeight="1">
      <c r="A298" s="942"/>
      <c r="B298" s="965"/>
      <c r="C298" s="932"/>
      <c r="D298" s="930"/>
      <c r="E298" s="995"/>
      <c r="F298" s="1827"/>
    </row>
    <row r="299" spans="1:6" s="928" customFormat="1" ht="12.75">
      <c r="A299" s="942"/>
      <c r="B299" s="927"/>
      <c r="C299" s="932"/>
      <c r="D299" s="930"/>
      <c r="E299" s="995"/>
      <c r="F299" s="1827"/>
    </row>
    <row r="300" spans="1:6" s="928" customFormat="1" ht="12.75">
      <c r="A300" s="964" t="s">
        <v>67</v>
      </c>
      <c r="B300" s="996" t="s">
        <v>1030</v>
      </c>
      <c r="C300" s="932" t="s">
        <v>53</v>
      </c>
      <c r="D300" s="930">
        <v>1</v>
      </c>
      <c r="E300" s="995"/>
      <c r="F300" s="1827"/>
    </row>
    <row r="301" spans="1:6" s="928" customFormat="1" ht="12.75">
      <c r="A301" s="942"/>
      <c r="B301" s="996"/>
      <c r="C301" s="932"/>
      <c r="D301" s="930"/>
      <c r="E301" s="995"/>
      <c r="F301" s="1827"/>
    </row>
    <row r="302" spans="1:6" s="928" customFormat="1" ht="12.75">
      <c r="A302" s="942"/>
      <c r="B302" s="927"/>
      <c r="C302" s="932"/>
      <c r="D302" s="930"/>
      <c r="E302" s="995"/>
      <c r="F302" s="1827"/>
    </row>
    <row r="303" spans="1:6" s="935" customFormat="1" ht="25.5">
      <c r="A303" s="994" t="s">
        <v>105</v>
      </c>
      <c r="B303" s="939" t="s">
        <v>1033</v>
      </c>
      <c r="C303" s="938"/>
      <c r="D303" s="936"/>
      <c r="E303" s="998"/>
      <c r="F303" s="1850"/>
    </row>
    <row r="304" spans="1:6" s="928" customFormat="1" ht="12.75">
      <c r="A304" s="942"/>
      <c r="B304" s="927"/>
      <c r="C304" s="932"/>
      <c r="D304" s="930"/>
      <c r="E304" s="995"/>
      <c r="F304" s="1827"/>
    </row>
    <row r="305" spans="1:6" s="928" customFormat="1" ht="183.75" customHeight="1">
      <c r="A305" s="942"/>
      <c r="B305" s="999" t="s">
        <v>1032</v>
      </c>
      <c r="C305" s="932"/>
      <c r="D305" s="930"/>
      <c r="E305" s="995"/>
      <c r="F305" s="1827"/>
    </row>
    <row r="306" spans="1:6" s="928" customFormat="1" ht="12.75">
      <c r="A306" s="942"/>
      <c r="B306" s="1000"/>
      <c r="C306" s="932"/>
      <c r="D306" s="930"/>
      <c r="E306" s="995"/>
      <c r="F306" s="1827"/>
    </row>
    <row r="307" spans="1:6" s="928" customFormat="1" ht="229.5">
      <c r="A307" s="942"/>
      <c r="B307" s="999" t="s">
        <v>1031</v>
      </c>
      <c r="C307" s="932"/>
      <c r="D307" s="930"/>
      <c r="E307" s="995"/>
      <c r="F307" s="1827"/>
    </row>
    <row r="308" spans="1:6" s="928" customFormat="1" ht="12.75">
      <c r="A308" s="942"/>
      <c r="B308" s="927"/>
      <c r="C308" s="932"/>
      <c r="D308" s="930"/>
      <c r="E308" s="995"/>
      <c r="F308" s="1827"/>
    </row>
    <row r="309" spans="1:6" s="928" customFormat="1" ht="12.75">
      <c r="A309" s="964"/>
      <c r="B309" s="927"/>
      <c r="C309" s="932"/>
      <c r="D309" s="930"/>
      <c r="E309" s="995"/>
      <c r="F309" s="1827"/>
    </row>
    <row r="310" spans="1:6" s="928" customFormat="1" ht="12.75">
      <c r="A310" s="964" t="s">
        <v>100</v>
      </c>
      <c r="B310" s="996" t="s">
        <v>1030</v>
      </c>
      <c r="C310" s="932" t="s">
        <v>53</v>
      </c>
      <c r="D310" s="930">
        <v>2</v>
      </c>
      <c r="E310" s="995"/>
      <c r="F310" s="1827">
        <f>D310*E310</f>
        <v>0</v>
      </c>
    </row>
    <row r="311" spans="1:6" s="928" customFormat="1" ht="12.75">
      <c r="A311" s="964" t="s">
        <v>997</v>
      </c>
      <c r="B311" s="996" t="s">
        <v>1029</v>
      </c>
      <c r="C311" s="932" t="s">
        <v>53</v>
      </c>
      <c r="D311" s="930">
        <v>4</v>
      </c>
      <c r="E311" s="995"/>
      <c r="F311" s="1827">
        <f>D311*E311</f>
        <v>0</v>
      </c>
    </row>
    <row r="312" spans="1:6" s="928" customFormat="1" ht="12.75">
      <c r="A312" s="964" t="s">
        <v>995</v>
      </c>
      <c r="B312" s="996" t="s">
        <v>1028</v>
      </c>
      <c r="C312" s="932" t="s">
        <v>53</v>
      </c>
      <c r="D312" s="930">
        <v>2</v>
      </c>
      <c r="E312" s="995"/>
      <c r="F312" s="1827">
        <f>D312*E312</f>
        <v>0</v>
      </c>
    </row>
    <row r="313" spans="1:6" s="928" customFormat="1" ht="12.75">
      <c r="A313" s="964"/>
      <c r="B313" s="941"/>
      <c r="C313" s="932"/>
      <c r="D313" s="930"/>
      <c r="E313" s="995"/>
      <c r="F313" s="1827"/>
    </row>
    <row r="314" spans="1:6" s="928" customFormat="1" ht="12.75">
      <c r="A314" s="942"/>
      <c r="B314" s="941"/>
      <c r="C314" s="932"/>
      <c r="D314" s="930"/>
      <c r="E314" s="995"/>
      <c r="F314" s="1827"/>
    </row>
    <row r="315" spans="1:6" s="935" customFormat="1" ht="12.75">
      <c r="A315" s="994" t="s">
        <v>286</v>
      </c>
      <c r="B315" s="939" t="s">
        <v>104</v>
      </c>
      <c r="C315" s="938"/>
      <c r="D315" s="936"/>
      <c r="E315" s="998"/>
      <c r="F315" s="1850"/>
    </row>
    <row r="316" spans="1:6" s="928" customFormat="1" ht="12.75">
      <c r="A316" s="942"/>
      <c r="B316" s="927"/>
      <c r="C316" s="932"/>
      <c r="D316" s="930"/>
      <c r="E316" s="995"/>
      <c r="F316" s="1827"/>
    </row>
    <row r="317" spans="1:6" s="928" customFormat="1" ht="38.25">
      <c r="A317" s="942"/>
      <c r="B317" s="969" t="s">
        <v>103</v>
      </c>
      <c r="C317" s="910"/>
      <c r="D317" s="930"/>
      <c r="E317" s="995"/>
      <c r="F317" s="1827"/>
    </row>
    <row r="318" spans="1:6" s="928" customFormat="1" ht="14.25">
      <c r="A318" s="942"/>
      <c r="B318" s="969"/>
      <c r="C318" s="997"/>
      <c r="D318" s="930"/>
      <c r="E318" s="995"/>
      <c r="F318" s="1827"/>
    </row>
    <row r="319" spans="1:6" s="928" customFormat="1" ht="140.25">
      <c r="A319" s="942"/>
      <c r="B319" s="969" t="s">
        <v>102</v>
      </c>
      <c r="C319" s="932"/>
      <c r="D319" s="930"/>
      <c r="E319" s="995"/>
      <c r="F319" s="1827"/>
    </row>
    <row r="320" spans="1:6" s="928" customFormat="1" ht="12.75">
      <c r="A320" s="942"/>
      <c r="B320" s="969"/>
      <c r="C320" s="932"/>
      <c r="D320" s="930"/>
      <c r="E320" s="995"/>
      <c r="F320" s="1827"/>
    </row>
    <row r="321" spans="1:6" s="928" customFormat="1" ht="89.25">
      <c r="A321" s="942"/>
      <c r="B321" s="969" t="s">
        <v>101</v>
      </c>
      <c r="C321" s="932"/>
      <c r="D321" s="930"/>
      <c r="E321" s="995"/>
      <c r="F321" s="1827"/>
    </row>
    <row r="322" spans="1:6" s="928" customFormat="1" ht="12.75">
      <c r="A322" s="942"/>
      <c r="B322" s="969"/>
      <c r="C322" s="932"/>
      <c r="D322" s="930"/>
      <c r="E322" s="995"/>
      <c r="F322" s="1827"/>
    </row>
    <row r="323" spans="1:6" s="928" customFormat="1" ht="12.75">
      <c r="A323" s="964"/>
      <c r="B323" s="927"/>
      <c r="C323" s="932"/>
      <c r="D323" s="930"/>
      <c r="E323" s="995"/>
      <c r="F323" s="1827"/>
    </row>
    <row r="324" spans="1:6" s="928" customFormat="1" ht="12.75">
      <c r="A324" s="964" t="s">
        <v>1027</v>
      </c>
      <c r="B324" s="996" t="s">
        <v>1026</v>
      </c>
      <c r="C324" s="932" t="s">
        <v>53</v>
      </c>
      <c r="D324" s="930">
        <v>1</v>
      </c>
      <c r="E324" s="995"/>
      <c r="F324" s="1827">
        <f>D324*E324</f>
        <v>0</v>
      </c>
    </row>
    <row r="325" spans="1:6" s="928" customFormat="1" ht="12.75">
      <c r="A325" s="964" t="s">
        <v>1025</v>
      </c>
      <c r="B325" s="996" t="s">
        <v>1024</v>
      </c>
      <c r="C325" s="932" t="s">
        <v>53</v>
      </c>
      <c r="D325" s="930">
        <v>2</v>
      </c>
      <c r="E325" s="995"/>
      <c r="F325" s="1827">
        <f>D325*E325</f>
        <v>0</v>
      </c>
    </row>
    <row r="326" spans="1:6" s="928" customFormat="1" ht="12.75">
      <c r="A326" s="964"/>
      <c r="B326" s="996"/>
      <c r="C326" s="932"/>
      <c r="D326" s="930"/>
      <c r="E326" s="995"/>
      <c r="F326" s="1827"/>
    </row>
    <row r="327" spans="1:6" s="928" customFormat="1" ht="12.75">
      <c r="A327" s="942"/>
      <c r="B327" s="996"/>
      <c r="C327" s="932"/>
      <c r="D327" s="930"/>
      <c r="E327" s="995"/>
      <c r="F327" s="1827"/>
    </row>
    <row r="328" spans="1:6" s="991" customFormat="1" ht="28.5" customHeight="1">
      <c r="A328" s="994" t="s">
        <v>282</v>
      </c>
      <c r="B328" s="993" t="s">
        <v>1023</v>
      </c>
      <c r="C328" s="938"/>
      <c r="D328" s="936"/>
      <c r="E328" s="992"/>
      <c r="F328" s="1849"/>
    </row>
    <row r="329" spans="1:4" ht="12.75">
      <c r="A329" s="942"/>
      <c r="B329" s="969"/>
      <c r="C329" s="955"/>
      <c r="D329" s="954"/>
    </row>
    <row r="330" spans="1:4" ht="109.5" customHeight="1">
      <c r="A330" s="942"/>
      <c r="B330" s="969" t="s">
        <v>1022</v>
      </c>
      <c r="C330" s="955"/>
      <c r="D330" s="954"/>
    </row>
    <row r="331" spans="1:4" ht="12.75">
      <c r="A331" s="942"/>
      <c r="B331" s="969"/>
      <c r="C331" s="955"/>
      <c r="D331" s="954"/>
    </row>
    <row r="332" spans="1:4" ht="132.75" customHeight="1">
      <c r="A332" s="942"/>
      <c r="B332" s="969" t="s">
        <v>1021</v>
      </c>
      <c r="C332" s="955"/>
      <c r="D332" s="954"/>
    </row>
    <row r="333" spans="1:4" ht="12.75">
      <c r="A333" s="942"/>
      <c r="B333" s="969"/>
      <c r="C333" s="955"/>
      <c r="D333" s="954"/>
    </row>
    <row r="334" spans="1:4" ht="108" customHeight="1">
      <c r="A334" s="942"/>
      <c r="B334" s="990" t="s">
        <v>1020</v>
      </c>
      <c r="C334" s="955"/>
      <c r="D334" s="954"/>
    </row>
    <row r="335" spans="1:4" ht="12.75">
      <c r="A335" s="942"/>
      <c r="B335" s="969"/>
      <c r="C335" s="955"/>
      <c r="D335" s="954"/>
    </row>
    <row r="336" spans="1:4" ht="210.75" customHeight="1">
      <c r="A336" s="942"/>
      <c r="B336" s="989" t="s">
        <v>1019</v>
      </c>
      <c r="C336" s="955"/>
      <c r="D336" s="954"/>
    </row>
    <row r="337" spans="1:4" ht="12.75">
      <c r="A337" s="942"/>
      <c r="B337" s="969"/>
      <c r="C337" s="955"/>
      <c r="D337" s="954"/>
    </row>
    <row r="338" spans="1:4" ht="63.75">
      <c r="A338" s="942"/>
      <c r="B338" s="969" t="s">
        <v>1018</v>
      </c>
      <c r="C338" s="955"/>
      <c r="D338" s="954"/>
    </row>
    <row r="339" spans="1:4" ht="12.75">
      <c r="A339" s="942"/>
      <c r="B339" s="969"/>
      <c r="C339" s="955"/>
      <c r="D339" s="954"/>
    </row>
    <row r="340" spans="1:4" ht="51">
      <c r="A340" s="942"/>
      <c r="B340" s="969" t="s">
        <v>1017</v>
      </c>
      <c r="C340" s="955"/>
      <c r="D340" s="954"/>
    </row>
    <row r="341" spans="1:4" ht="12.75">
      <c r="A341" s="942"/>
      <c r="B341" s="969"/>
      <c r="C341" s="955"/>
      <c r="D341" s="954"/>
    </row>
    <row r="342" spans="1:6" ht="25.5">
      <c r="A342" s="964" t="s">
        <v>1016</v>
      </c>
      <c r="B342" s="982" t="s">
        <v>1015</v>
      </c>
      <c r="C342" s="955" t="s">
        <v>53</v>
      </c>
      <c r="D342" s="954">
        <v>1</v>
      </c>
      <c r="F342" s="1841">
        <f>D342*E342</f>
        <v>0</v>
      </c>
    </row>
    <row r="343" spans="1:4" ht="12.75">
      <c r="A343" s="964"/>
      <c r="B343" s="982"/>
      <c r="C343" s="955"/>
      <c r="D343" s="954"/>
    </row>
    <row r="344" spans="1:4" ht="12.75">
      <c r="A344" s="942"/>
      <c r="B344" s="982"/>
      <c r="C344" s="955"/>
      <c r="D344" s="954"/>
    </row>
    <row r="345" spans="1:6" s="920" customFormat="1" ht="12.75">
      <c r="A345" s="925"/>
      <c r="B345" s="952" t="s">
        <v>959</v>
      </c>
      <c r="C345" s="951"/>
      <c r="D345" s="950"/>
      <c r="E345" s="949"/>
      <c r="F345" s="1836">
        <f>F342+F325+F324+F312+F311+F310+F284+F270+F258+F236</f>
        <v>0</v>
      </c>
    </row>
    <row r="346" spans="1:4" ht="12.75">
      <c r="A346" s="942"/>
      <c r="B346" s="982"/>
      <c r="C346" s="955"/>
      <c r="D346" s="954"/>
    </row>
    <row r="347" spans="1:4" ht="12.75">
      <c r="A347" s="942"/>
      <c r="B347" s="941"/>
      <c r="C347" s="932"/>
      <c r="D347" s="930"/>
    </row>
    <row r="348" spans="1:6" s="988" customFormat="1" ht="12.75">
      <c r="A348" s="981" t="s">
        <v>1014</v>
      </c>
      <c r="B348" s="924" t="s">
        <v>97</v>
      </c>
      <c r="C348" s="980"/>
      <c r="D348" s="979"/>
      <c r="E348" s="978"/>
      <c r="F348" s="1851"/>
    </row>
    <row r="349" spans="1:4" ht="12.75">
      <c r="A349" s="942"/>
      <c r="B349" s="927"/>
      <c r="C349" s="955"/>
      <c r="D349" s="954"/>
    </row>
    <row r="350" spans="1:4" ht="76.5">
      <c r="A350" s="942"/>
      <c r="B350" s="941" t="s">
        <v>96</v>
      </c>
      <c r="C350" s="955"/>
      <c r="D350" s="954"/>
    </row>
    <row r="351" spans="1:4" ht="12.75">
      <c r="A351" s="942"/>
      <c r="B351" s="941"/>
      <c r="C351" s="955"/>
      <c r="D351" s="954"/>
    </row>
    <row r="352" spans="1:4" ht="89.25">
      <c r="A352" s="942"/>
      <c r="B352" s="941" t="s">
        <v>95</v>
      </c>
      <c r="C352" s="955"/>
      <c r="D352" s="954"/>
    </row>
    <row r="353" spans="1:4" ht="12.75">
      <c r="A353" s="942"/>
      <c r="B353" s="941"/>
      <c r="C353" s="955"/>
      <c r="D353" s="954"/>
    </row>
    <row r="354" spans="1:4" ht="114.75">
      <c r="A354" s="964"/>
      <c r="B354" s="987" t="s">
        <v>1013</v>
      </c>
      <c r="C354" s="955"/>
      <c r="D354" s="954"/>
    </row>
    <row r="355" spans="1:4" ht="12.75">
      <c r="A355" s="964"/>
      <c r="B355" s="986"/>
      <c r="C355" s="955"/>
      <c r="D355" s="954"/>
    </row>
    <row r="356" spans="1:4" ht="12.75">
      <c r="A356" s="964"/>
      <c r="B356" s="969" t="s">
        <v>1012</v>
      </c>
      <c r="C356" s="955"/>
      <c r="D356" s="954"/>
    </row>
    <row r="357" spans="1:4" ht="12.75">
      <c r="A357" s="964"/>
      <c r="B357" s="986"/>
      <c r="C357" s="955"/>
      <c r="D357" s="954"/>
    </row>
    <row r="358" ht="12.75">
      <c r="A358" s="985"/>
    </row>
    <row r="359" spans="1:6" ht="27">
      <c r="A359" s="964" t="s">
        <v>40</v>
      </c>
      <c r="B359" s="982" t="s">
        <v>1011</v>
      </c>
      <c r="C359" s="955" t="s">
        <v>53</v>
      </c>
      <c r="D359" s="954">
        <v>3</v>
      </c>
      <c r="F359" s="1841">
        <f>D359*E359</f>
        <v>0</v>
      </c>
    </row>
    <row r="360" spans="1:4" ht="12.75">
      <c r="A360" s="964"/>
      <c r="B360" s="969"/>
      <c r="C360" s="955"/>
      <c r="D360" s="954"/>
    </row>
    <row r="361" spans="1:6" ht="12.75">
      <c r="A361" s="964" t="s">
        <v>91</v>
      </c>
      <c r="B361" s="982" t="s">
        <v>1010</v>
      </c>
      <c r="C361" s="955" t="s">
        <v>53</v>
      </c>
      <c r="D361" s="954">
        <v>1</v>
      </c>
      <c r="F361" s="1841">
        <f aca="true" t="shared" si="0" ref="F361:F366">D361*E361</f>
        <v>0</v>
      </c>
    </row>
    <row r="362" spans="1:6" ht="12.75">
      <c r="A362" s="964" t="s">
        <v>89</v>
      </c>
      <c r="B362" s="982" t="s">
        <v>1009</v>
      </c>
      <c r="C362" s="955" t="s">
        <v>53</v>
      </c>
      <c r="D362" s="954">
        <v>2</v>
      </c>
      <c r="F362" s="1841">
        <f t="shared" si="0"/>
        <v>0</v>
      </c>
    </row>
    <row r="363" spans="1:6" ht="12.75">
      <c r="A363" s="964" t="s">
        <v>87</v>
      </c>
      <c r="B363" s="982" t="s">
        <v>1008</v>
      </c>
      <c r="C363" s="955" t="s">
        <v>53</v>
      </c>
      <c r="D363" s="954">
        <v>1</v>
      </c>
      <c r="F363" s="1841">
        <f t="shared" si="0"/>
        <v>0</v>
      </c>
    </row>
    <row r="364" spans="1:6" ht="12.75">
      <c r="A364" s="964" t="s">
        <v>85</v>
      </c>
      <c r="B364" s="982" t="s">
        <v>1007</v>
      </c>
      <c r="C364" s="955" t="s">
        <v>53</v>
      </c>
      <c r="D364" s="954">
        <v>2</v>
      </c>
      <c r="F364" s="1841">
        <f t="shared" si="0"/>
        <v>0</v>
      </c>
    </row>
    <row r="365" spans="1:6" ht="12.75">
      <c r="A365" s="964" t="s">
        <v>83</v>
      </c>
      <c r="B365" s="982" t="s">
        <v>80</v>
      </c>
      <c r="C365" s="955" t="s">
        <v>53</v>
      </c>
      <c r="D365" s="954">
        <v>2</v>
      </c>
      <c r="F365" s="1841">
        <f t="shared" si="0"/>
        <v>0</v>
      </c>
    </row>
    <row r="366" spans="1:6" ht="12.75">
      <c r="A366" s="964" t="s">
        <v>81</v>
      </c>
      <c r="B366" s="982" t="s">
        <v>1006</v>
      </c>
      <c r="C366" s="955" t="s">
        <v>53</v>
      </c>
      <c r="D366" s="954">
        <v>2</v>
      </c>
      <c r="F366" s="1841">
        <f t="shared" si="0"/>
        <v>0</v>
      </c>
    </row>
    <row r="367" spans="1:4" ht="12.75">
      <c r="A367" s="964"/>
      <c r="B367" s="969"/>
      <c r="C367" s="955"/>
      <c r="D367" s="954"/>
    </row>
    <row r="368" spans="1:6" ht="12.75">
      <c r="A368" s="964" t="s">
        <v>77</v>
      </c>
      <c r="B368" s="982" t="s">
        <v>998</v>
      </c>
      <c r="C368" s="955" t="s">
        <v>53</v>
      </c>
      <c r="D368" s="954">
        <v>5</v>
      </c>
      <c r="F368" s="1841">
        <f>D368*E368</f>
        <v>0</v>
      </c>
    </row>
    <row r="369" spans="1:4" ht="12.75">
      <c r="A369" s="964"/>
      <c r="B369" s="969"/>
      <c r="C369" s="955"/>
      <c r="D369" s="954"/>
    </row>
    <row r="370" spans="1:6" ht="12.75">
      <c r="A370" s="964" t="s">
        <v>75</v>
      </c>
      <c r="B370" s="982" t="s">
        <v>1005</v>
      </c>
      <c r="C370" s="955" t="s">
        <v>53</v>
      </c>
      <c r="D370" s="954">
        <v>3</v>
      </c>
      <c r="F370" s="1841">
        <f>D370*E370</f>
        <v>0</v>
      </c>
    </row>
    <row r="371" spans="1:6" ht="12.75">
      <c r="A371" s="964" t="s">
        <v>73</v>
      </c>
      <c r="B371" s="982" t="s">
        <v>1004</v>
      </c>
      <c r="C371" s="955" t="s">
        <v>53</v>
      </c>
      <c r="D371" s="954">
        <v>2</v>
      </c>
      <c r="F371" s="1841">
        <f>D371*E371</f>
        <v>0</v>
      </c>
    </row>
    <row r="372" spans="1:6" ht="12.75">
      <c r="A372" s="964" t="s">
        <v>1003</v>
      </c>
      <c r="B372" s="982" t="s">
        <v>1002</v>
      </c>
      <c r="C372" s="955" t="s">
        <v>53</v>
      </c>
      <c r="D372" s="954">
        <v>1</v>
      </c>
      <c r="F372" s="1841">
        <f>D372*E372</f>
        <v>0</v>
      </c>
    </row>
    <row r="373" spans="1:2" ht="12.75">
      <c r="A373" s="984"/>
      <c r="B373" s="983"/>
    </row>
    <row r="374" spans="1:6" ht="12.75">
      <c r="A374" s="964" t="s">
        <v>71</v>
      </c>
      <c r="B374" s="982" t="s">
        <v>1001</v>
      </c>
      <c r="C374" s="955" t="s">
        <v>53</v>
      </c>
      <c r="D374" s="954">
        <v>1</v>
      </c>
      <c r="F374" s="1841">
        <f>D374*E374</f>
        <v>0</v>
      </c>
    </row>
    <row r="375" spans="1:6" ht="12.75">
      <c r="A375" s="964" t="s">
        <v>69</v>
      </c>
      <c r="B375" s="982" t="s">
        <v>1000</v>
      </c>
      <c r="C375" s="955" t="s">
        <v>53</v>
      </c>
      <c r="D375" s="954">
        <v>4</v>
      </c>
      <c r="F375" s="1841">
        <f>D375*E375</f>
        <v>0</v>
      </c>
    </row>
    <row r="376" spans="1:4" ht="12.75">
      <c r="A376" s="964"/>
      <c r="B376" s="969"/>
      <c r="C376" s="955"/>
      <c r="D376" s="954"/>
    </row>
    <row r="377" spans="1:6" ht="12.75">
      <c r="A377" s="964" t="s">
        <v>67</v>
      </c>
      <c r="B377" s="982" t="s">
        <v>66</v>
      </c>
      <c r="C377" s="955" t="s">
        <v>53</v>
      </c>
      <c r="D377" s="954">
        <v>1</v>
      </c>
      <c r="F377" s="1841">
        <f>D377*E377</f>
        <v>0</v>
      </c>
    </row>
    <row r="378" spans="1:6" ht="12.75">
      <c r="A378" s="964" t="s">
        <v>107</v>
      </c>
      <c r="B378" s="982" t="s">
        <v>994</v>
      </c>
      <c r="C378" s="955" t="s">
        <v>53</v>
      </c>
      <c r="D378" s="954">
        <v>2</v>
      </c>
      <c r="F378" s="1841">
        <f>D378*E378</f>
        <v>0</v>
      </c>
    </row>
    <row r="379" spans="1:4" ht="12.75">
      <c r="A379" s="964"/>
      <c r="B379" s="982"/>
      <c r="C379" s="955"/>
      <c r="D379" s="954"/>
    </row>
    <row r="380" spans="1:4" ht="38.25">
      <c r="A380" s="964"/>
      <c r="B380" s="969" t="s">
        <v>999</v>
      </c>
      <c r="C380" s="955"/>
      <c r="D380" s="954"/>
    </row>
    <row r="381" spans="1:4" ht="12.75">
      <c r="A381" s="964"/>
      <c r="B381" s="969"/>
      <c r="C381" s="955"/>
      <c r="D381" s="954"/>
    </row>
    <row r="382" spans="1:6" ht="12.75">
      <c r="A382" s="964" t="s">
        <v>100</v>
      </c>
      <c r="B382" s="982" t="s">
        <v>998</v>
      </c>
      <c r="C382" s="955" t="s">
        <v>53</v>
      </c>
      <c r="D382" s="954">
        <v>1</v>
      </c>
      <c r="F382" s="1841">
        <f>D382*E382</f>
        <v>0</v>
      </c>
    </row>
    <row r="383" spans="1:6" ht="12.75">
      <c r="A383" s="964" t="s">
        <v>997</v>
      </c>
      <c r="B383" s="982" t="s">
        <v>996</v>
      </c>
      <c r="C383" s="955" t="s">
        <v>53</v>
      </c>
      <c r="D383" s="954">
        <v>1</v>
      </c>
      <c r="F383" s="1841">
        <f>D383*E383</f>
        <v>0</v>
      </c>
    </row>
    <row r="384" spans="1:6" ht="12.75">
      <c r="A384" s="964" t="s">
        <v>995</v>
      </c>
      <c r="B384" s="982" t="s">
        <v>994</v>
      </c>
      <c r="C384" s="955" t="s">
        <v>53</v>
      </c>
      <c r="D384" s="954">
        <v>1</v>
      </c>
      <c r="F384" s="1841">
        <f>D384*E384</f>
        <v>0</v>
      </c>
    </row>
    <row r="385" spans="1:4" ht="12.75">
      <c r="A385" s="942"/>
      <c r="B385" s="982"/>
      <c r="C385" s="955"/>
      <c r="D385" s="954"/>
    </row>
    <row r="386" spans="1:6" s="920" customFormat="1" ht="25.5">
      <c r="A386" s="925"/>
      <c r="B386" s="952" t="s">
        <v>993</v>
      </c>
      <c r="C386" s="951"/>
      <c r="D386" s="950"/>
      <c r="E386" s="949"/>
      <c r="F386" s="1836">
        <f>F384+F383+F382+F378+F377+F375+F374+F372+F371+F370+F368+F366+F365+F364+F363+F362+F361+F359</f>
        <v>0</v>
      </c>
    </row>
    <row r="387" spans="1:4" ht="12.75">
      <c r="A387" s="942"/>
      <c r="B387" s="969"/>
      <c r="C387" s="955"/>
      <c r="D387" s="954"/>
    </row>
    <row r="388" spans="1:4" ht="12.75">
      <c r="A388" s="942"/>
      <c r="B388" s="969"/>
      <c r="C388" s="955"/>
      <c r="D388" s="954"/>
    </row>
    <row r="389" spans="1:6" ht="12.75">
      <c r="A389" s="981" t="s">
        <v>992</v>
      </c>
      <c r="B389" s="924" t="s">
        <v>59</v>
      </c>
      <c r="C389" s="980"/>
      <c r="D389" s="979"/>
      <c r="E389" s="978"/>
      <c r="F389" s="1851"/>
    </row>
    <row r="390" spans="1:6" s="953" customFormat="1" ht="12.75">
      <c r="A390" s="964"/>
      <c r="B390" s="967"/>
      <c r="C390" s="955"/>
      <c r="D390" s="954"/>
      <c r="E390" s="962"/>
      <c r="F390" s="1848"/>
    </row>
    <row r="391" spans="1:6" ht="267.75">
      <c r="A391" s="957" t="s">
        <v>6</v>
      </c>
      <c r="B391" s="969" t="s">
        <v>991</v>
      </c>
      <c r="C391" s="975"/>
      <c r="D391" s="971"/>
      <c r="E391" s="970"/>
      <c r="F391" s="1852"/>
    </row>
    <row r="392" spans="1:6" ht="12.75">
      <c r="A392" s="957"/>
      <c r="B392" s="969"/>
      <c r="C392" s="975"/>
      <c r="D392" s="971"/>
      <c r="E392" s="970"/>
      <c r="F392" s="1852"/>
    </row>
    <row r="393" spans="1:6" ht="12.75">
      <c r="A393" s="974"/>
      <c r="B393" s="941" t="s">
        <v>410</v>
      </c>
      <c r="C393" s="975"/>
      <c r="D393" s="971"/>
      <c r="E393" s="970"/>
      <c r="F393" s="1852"/>
    </row>
    <row r="394" spans="1:6" ht="12.75">
      <c r="A394" s="974"/>
      <c r="B394" s="941"/>
      <c r="C394" s="975"/>
      <c r="D394" s="971"/>
      <c r="E394" s="970"/>
      <c r="F394" s="1852"/>
    </row>
    <row r="395" spans="1:6" ht="12.75">
      <c r="A395" s="974"/>
      <c r="B395" s="941" t="s">
        <v>409</v>
      </c>
      <c r="C395" s="977" t="s">
        <v>48</v>
      </c>
      <c r="D395" s="976">
        <v>33</v>
      </c>
      <c r="E395" s="970"/>
      <c r="F395" s="1852">
        <f>D395*E395</f>
        <v>0</v>
      </c>
    </row>
    <row r="396" spans="1:6" s="953" customFormat="1" ht="12.75">
      <c r="A396" s="964"/>
      <c r="B396" s="967"/>
      <c r="C396" s="955"/>
      <c r="D396" s="954"/>
      <c r="E396" s="962"/>
      <c r="F396" s="1848"/>
    </row>
    <row r="397" spans="1:6" ht="255">
      <c r="A397" s="957" t="s">
        <v>7</v>
      </c>
      <c r="B397" s="969" t="s">
        <v>406</v>
      </c>
      <c r="C397" s="975"/>
      <c r="D397" s="971"/>
      <c r="E397" s="970"/>
      <c r="F397" s="1852"/>
    </row>
    <row r="398" spans="1:6" ht="12.75">
      <c r="A398" s="974"/>
      <c r="B398" s="973"/>
      <c r="C398" s="972"/>
      <c r="D398" s="971"/>
      <c r="E398" s="970"/>
      <c r="F398" s="1845"/>
    </row>
    <row r="399" spans="1:6" ht="12.75">
      <c r="A399" s="957"/>
      <c r="B399" s="969" t="s">
        <v>990</v>
      </c>
      <c r="C399" s="955" t="s">
        <v>53</v>
      </c>
      <c r="D399" s="954">
        <v>1</v>
      </c>
      <c r="F399" s="1841">
        <f>D399*E399</f>
        <v>0</v>
      </c>
    </row>
    <row r="400" spans="1:6" ht="12.75">
      <c r="A400" s="957"/>
      <c r="B400" s="969" t="s">
        <v>989</v>
      </c>
      <c r="C400" s="955" t="s">
        <v>53</v>
      </c>
      <c r="D400" s="954">
        <v>2</v>
      </c>
      <c r="F400" s="1841">
        <f>D400*E400</f>
        <v>0</v>
      </c>
    </row>
    <row r="401" spans="1:6" ht="76.5">
      <c r="A401" s="957"/>
      <c r="B401" s="969" t="s">
        <v>988</v>
      </c>
      <c r="C401" s="955" t="s">
        <v>53</v>
      </c>
      <c r="D401" s="954">
        <v>1</v>
      </c>
      <c r="F401" s="1841">
        <f>D401*E401</f>
        <v>0</v>
      </c>
    </row>
    <row r="402" spans="1:4" ht="12.75">
      <c r="A402" s="957"/>
      <c r="B402" s="969"/>
      <c r="C402" s="955"/>
      <c r="D402" s="954"/>
    </row>
    <row r="403" spans="1:6" s="953" customFormat="1" ht="89.25">
      <c r="A403" s="957" t="s">
        <v>8</v>
      </c>
      <c r="B403" s="959" t="s">
        <v>987</v>
      </c>
      <c r="C403" s="955"/>
      <c r="F403" s="1831"/>
    </row>
    <row r="404" spans="1:6" s="953" customFormat="1" ht="12.75">
      <c r="A404" s="957"/>
      <c r="B404" s="959" t="s">
        <v>9</v>
      </c>
      <c r="C404" s="955"/>
      <c r="F404" s="1831"/>
    </row>
    <row r="405" spans="1:6" s="953" customFormat="1" ht="12.75">
      <c r="A405" s="957"/>
      <c r="B405" s="959"/>
      <c r="C405" s="955"/>
      <c r="F405" s="1831"/>
    </row>
    <row r="406" spans="1:6" s="953" customFormat="1" ht="38.25">
      <c r="A406" s="957"/>
      <c r="B406" s="959" t="s">
        <v>986</v>
      </c>
      <c r="C406" s="955" t="s">
        <v>28</v>
      </c>
      <c r="D406" s="968">
        <v>1</v>
      </c>
      <c r="F406" s="1831">
        <f>D406*E406</f>
        <v>0</v>
      </c>
    </row>
    <row r="407" spans="1:6" s="953" customFormat="1" ht="12.75">
      <c r="A407" s="957"/>
      <c r="B407" s="959"/>
      <c r="C407" s="955"/>
      <c r="F407" s="1831"/>
    </row>
    <row r="408" spans="1:6" s="953" customFormat="1" ht="25.5">
      <c r="A408" s="957"/>
      <c r="B408" s="959" t="s">
        <v>985</v>
      </c>
      <c r="C408" s="955" t="s">
        <v>28</v>
      </c>
      <c r="D408" s="968">
        <v>1</v>
      </c>
      <c r="F408" s="1831">
        <f>D408*E408</f>
        <v>0</v>
      </c>
    </row>
    <row r="409" spans="1:6" s="953" customFormat="1" ht="12.75">
      <c r="A409" s="964"/>
      <c r="B409" s="967"/>
      <c r="C409" s="955"/>
      <c r="D409" s="954"/>
      <c r="E409" s="962"/>
      <c r="F409" s="1848"/>
    </row>
    <row r="410" spans="1:6" s="953" customFormat="1" ht="140.25">
      <c r="A410" s="957" t="s">
        <v>10</v>
      </c>
      <c r="B410" s="966" t="s">
        <v>984</v>
      </c>
      <c r="C410" s="955"/>
      <c r="D410" s="954"/>
      <c r="E410" s="962"/>
      <c r="F410" s="1848"/>
    </row>
    <row r="411" spans="1:6" s="953" customFormat="1" ht="12.75">
      <c r="A411" s="964"/>
      <c r="B411" s="966"/>
      <c r="C411" s="955"/>
      <c r="D411" s="954"/>
      <c r="E411" s="962"/>
      <c r="F411" s="1848"/>
    </row>
    <row r="412" spans="1:6" s="953" customFormat="1" ht="25.5">
      <c r="A412" s="964"/>
      <c r="B412" s="965" t="s">
        <v>983</v>
      </c>
      <c r="C412" s="955"/>
      <c r="D412" s="954"/>
      <c r="E412" s="962"/>
      <c r="F412" s="1848"/>
    </row>
    <row r="413" spans="1:6" s="953" customFormat="1" ht="12.75">
      <c r="A413" s="964"/>
      <c r="B413" s="941" t="s">
        <v>982</v>
      </c>
      <c r="C413" s="955"/>
      <c r="D413" s="954"/>
      <c r="E413" s="962"/>
      <c r="F413" s="1848"/>
    </row>
    <row r="414" spans="1:6" s="953" customFormat="1" ht="25.5">
      <c r="A414" s="964"/>
      <c r="B414" s="963" t="s">
        <v>981</v>
      </c>
      <c r="C414" s="955"/>
      <c r="D414" s="954"/>
      <c r="E414" s="962"/>
      <c r="F414" s="1848"/>
    </row>
    <row r="415" spans="1:6" s="953" customFormat="1" ht="12.75">
      <c r="A415" s="964"/>
      <c r="B415" s="963"/>
      <c r="C415" s="955"/>
      <c r="D415" s="954"/>
      <c r="E415" s="962"/>
      <c r="F415" s="1848">
        <f>D415*E415</f>
        <v>0</v>
      </c>
    </row>
    <row r="416" spans="2:6" s="953" customFormat="1" ht="12.75">
      <c r="B416" s="960" t="s">
        <v>980</v>
      </c>
      <c r="C416" s="955" t="s">
        <v>48</v>
      </c>
      <c r="D416" s="954">
        <v>10</v>
      </c>
      <c r="F416" s="1831"/>
    </row>
    <row r="417" spans="2:6" s="953" customFormat="1" ht="12.75">
      <c r="B417" s="960"/>
      <c r="C417" s="955"/>
      <c r="F417" s="1831"/>
    </row>
    <row r="418" spans="1:6" s="953" customFormat="1" ht="42.75" customHeight="1">
      <c r="A418" s="957" t="s">
        <v>29</v>
      </c>
      <c r="B418" s="956" t="s">
        <v>979</v>
      </c>
      <c r="C418" s="955"/>
      <c r="F418" s="1831"/>
    </row>
    <row r="419" spans="1:6" s="953" customFormat="1" ht="12.75">
      <c r="A419" s="957"/>
      <c r="B419" s="959"/>
      <c r="C419" s="955"/>
      <c r="F419" s="1831"/>
    </row>
    <row r="420" spans="2:6" s="953" customFormat="1" ht="12.75">
      <c r="B420" s="960" t="s">
        <v>978</v>
      </c>
      <c r="C420" s="955" t="s">
        <v>53</v>
      </c>
      <c r="D420" s="954">
        <v>4</v>
      </c>
      <c r="F420" s="1831">
        <f>D420*E420</f>
        <v>0</v>
      </c>
    </row>
    <row r="421" spans="2:6" s="953" customFormat="1" ht="12.75">
      <c r="B421" s="960"/>
      <c r="C421" s="955"/>
      <c r="F421" s="1831"/>
    </row>
    <row r="422" spans="1:6" s="953" customFormat="1" ht="57.75" customHeight="1">
      <c r="A422" s="957" t="s">
        <v>115</v>
      </c>
      <c r="B422" s="959" t="s">
        <v>977</v>
      </c>
      <c r="C422" s="955"/>
      <c r="F422" s="1831"/>
    </row>
    <row r="423" spans="2:6" s="953" customFormat="1" ht="12.75">
      <c r="B423" s="960"/>
      <c r="C423" s="955"/>
      <c r="F423" s="1831"/>
    </row>
    <row r="424" spans="2:6" s="953" customFormat="1" ht="12.75">
      <c r="B424" s="960" t="s">
        <v>976</v>
      </c>
      <c r="C424" s="955" t="s">
        <v>48</v>
      </c>
      <c r="D424" s="954">
        <v>9</v>
      </c>
      <c r="F424" s="1831">
        <f>D424*E424</f>
        <v>0</v>
      </c>
    </row>
    <row r="425" spans="2:6" s="953" customFormat="1" ht="12.75">
      <c r="B425" s="960"/>
      <c r="C425" s="955"/>
      <c r="F425" s="1831"/>
    </row>
    <row r="426" spans="1:6" s="957" customFormat="1" ht="25.5">
      <c r="A426" s="957" t="s">
        <v>105</v>
      </c>
      <c r="B426" s="961" t="s">
        <v>975</v>
      </c>
      <c r="F426" s="1853"/>
    </row>
    <row r="427" spans="2:6" s="953" customFormat="1" ht="12.75">
      <c r="B427" s="960"/>
      <c r="C427" s="955"/>
      <c r="F427" s="1831"/>
    </row>
    <row r="428" spans="2:6" s="953" customFormat="1" ht="12.75">
      <c r="B428" s="960" t="s">
        <v>974</v>
      </c>
      <c r="C428" s="955" t="s">
        <v>48</v>
      </c>
      <c r="D428" s="954">
        <v>13</v>
      </c>
      <c r="F428" s="1831">
        <f>D428*E428</f>
        <v>0</v>
      </c>
    </row>
    <row r="429" spans="2:6" s="953" customFormat="1" ht="12.75">
      <c r="B429" s="960"/>
      <c r="C429" s="955"/>
      <c r="F429" s="1831"/>
    </row>
    <row r="430" spans="1:6" s="953" customFormat="1" ht="63.75">
      <c r="A430" s="957" t="s">
        <v>286</v>
      </c>
      <c r="B430" s="959" t="s">
        <v>973</v>
      </c>
      <c r="C430" s="955"/>
      <c r="F430" s="1831"/>
    </row>
    <row r="431" spans="2:6" s="953" customFormat="1" ht="12.75">
      <c r="B431" s="960"/>
      <c r="C431" s="955"/>
      <c r="F431" s="1831"/>
    </row>
    <row r="432" spans="2:6" s="953" customFormat="1" ht="12.75">
      <c r="B432" s="960" t="s">
        <v>972</v>
      </c>
      <c r="C432" s="955" t="s">
        <v>48</v>
      </c>
      <c r="D432" s="954">
        <v>2.6</v>
      </c>
      <c r="F432" s="1831">
        <f>D432*E432</f>
        <v>0</v>
      </c>
    </row>
    <row r="433" spans="2:6" s="953" customFormat="1" ht="12.75">
      <c r="B433" s="960"/>
      <c r="C433" s="955"/>
      <c r="F433" s="1831"/>
    </row>
    <row r="434" spans="1:6" s="953" customFormat="1" ht="41.25" customHeight="1">
      <c r="A434" s="957" t="s">
        <v>282</v>
      </c>
      <c r="B434" s="956" t="s">
        <v>971</v>
      </c>
      <c r="C434" s="955"/>
      <c r="F434" s="1831"/>
    </row>
    <row r="435" spans="1:6" s="953" customFormat="1" ht="12.75">
      <c r="A435" s="957"/>
      <c r="B435" s="959"/>
      <c r="C435" s="955"/>
      <c r="F435" s="1831"/>
    </row>
    <row r="436" spans="1:6" s="953" customFormat="1" ht="12.75">
      <c r="A436" s="957"/>
      <c r="B436" s="959" t="s">
        <v>51</v>
      </c>
      <c r="C436" s="955" t="s">
        <v>48</v>
      </c>
      <c r="D436" s="954">
        <v>21</v>
      </c>
      <c r="F436" s="1831">
        <f>D436*E436</f>
        <v>0</v>
      </c>
    </row>
    <row r="437" spans="1:6" s="953" customFormat="1" ht="12.75">
      <c r="A437" s="957"/>
      <c r="B437" s="959"/>
      <c r="C437" s="955"/>
      <c r="F437" s="1831"/>
    </row>
    <row r="438" spans="1:6" s="953" customFormat="1" ht="51">
      <c r="A438" s="957" t="s">
        <v>279</v>
      </c>
      <c r="B438" s="959" t="s">
        <v>970</v>
      </c>
      <c r="C438" s="955"/>
      <c r="F438" s="1831"/>
    </row>
    <row r="439" spans="1:6" s="953" customFormat="1" ht="12.75">
      <c r="A439" s="957"/>
      <c r="B439" s="959"/>
      <c r="C439" s="955"/>
      <c r="F439" s="1831"/>
    </row>
    <row r="440" spans="1:6" s="953" customFormat="1" ht="12.75">
      <c r="A440" s="957"/>
      <c r="B440" s="959" t="s">
        <v>49</v>
      </c>
      <c r="C440" s="955" t="s">
        <v>48</v>
      </c>
      <c r="D440" s="954">
        <v>1.5</v>
      </c>
      <c r="F440" s="1831">
        <f>D440*E440</f>
        <v>0</v>
      </c>
    </row>
    <row r="441" spans="1:6" s="953" customFormat="1" ht="12.75">
      <c r="A441" s="957"/>
      <c r="B441" s="959"/>
      <c r="C441" s="955"/>
      <c r="F441" s="1831"/>
    </row>
    <row r="442" spans="1:6" s="953" customFormat="1" ht="38.25">
      <c r="A442" s="957" t="s">
        <v>276</v>
      </c>
      <c r="B442" s="959" t="s">
        <v>969</v>
      </c>
      <c r="C442" s="955"/>
      <c r="F442" s="1831"/>
    </row>
    <row r="443" spans="1:6" s="953" customFormat="1" ht="12.75">
      <c r="A443" s="957"/>
      <c r="B443" s="959"/>
      <c r="C443" s="955"/>
      <c r="F443" s="1831"/>
    </row>
    <row r="444" spans="1:6" s="953" customFormat="1" ht="12.75">
      <c r="A444" s="957"/>
      <c r="B444" s="959" t="s">
        <v>968</v>
      </c>
      <c r="C444" s="955" t="s">
        <v>53</v>
      </c>
      <c r="D444" s="954">
        <v>1</v>
      </c>
      <c r="F444" s="1831">
        <f>D444*E444</f>
        <v>0</v>
      </c>
    </row>
    <row r="445" spans="1:6" s="953" customFormat="1" ht="12.75">
      <c r="A445" s="957"/>
      <c r="B445" s="959"/>
      <c r="C445" s="955"/>
      <c r="D445" s="954"/>
      <c r="F445" s="1831"/>
    </row>
    <row r="446" spans="1:6" s="953" customFormat="1" ht="25.5">
      <c r="A446" s="957"/>
      <c r="B446" s="959" t="s">
        <v>967</v>
      </c>
      <c r="C446" s="955"/>
      <c r="D446" s="954"/>
      <c r="F446" s="1831"/>
    </row>
    <row r="447" spans="1:6" s="953" customFormat="1" ht="25.5">
      <c r="A447" s="957"/>
      <c r="B447" s="958" t="s">
        <v>584</v>
      </c>
      <c r="C447" s="932"/>
      <c r="D447" s="930"/>
      <c r="F447" s="1831"/>
    </row>
    <row r="448" spans="1:6" s="953" customFormat="1" ht="12.75">
      <c r="A448" s="957"/>
      <c r="B448" s="958" t="s">
        <v>9</v>
      </c>
      <c r="C448" s="932" t="s">
        <v>28</v>
      </c>
      <c r="D448" s="930">
        <v>1</v>
      </c>
      <c r="F448" s="1831">
        <f>D448*E448</f>
        <v>0</v>
      </c>
    </row>
    <row r="449" spans="1:6" s="953" customFormat="1" ht="12.75">
      <c r="A449" s="957"/>
      <c r="B449" s="958"/>
      <c r="C449" s="932"/>
      <c r="D449" s="930"/>
      <c r="F449" s="1831"/>
    </row>
    <row r="450" spans="1:6" s="953" customFormat="1" ht="51">
      <c r="A450" s="957" t="s">
        <v>273</v>
      </c>
      <c r="B450" s="956" t="s">
        <v>966</v>
      </c>
      <c r="C450" s="955"/>
      <c r="D450" s="954"/>
      <c r="F450" s="1831"/>
    </row>
    <row r="451" spans="1:6" s="953" customFormat="1" ht="12.75">
      <c r="A451" s="957"/>
      <c r="B451" s="956"/>
      <c r="C451" s="955"/>
      <c r="D451" s="954"/>
      <c r="F451" s="1831"/>
    </row>
    <row r="452" spans="1:6" s="953" customFormat="1" ht="12.75">
      <c r="A452" s="957"/>
      <c r="B452" s="956" t="s">
        <v>9</v>
      </c>
      <c r="C452" s="955" t="s">
        <v>28</v>
      </c>
      <c r="D452" s="954">
        <v>1</v>
      </c>
      <c r="F452" s="1831">
        <f>D452*E452</f>
        <v>0</v>
      </c>
    </row>
    <row r="453" spans="1:6" s="953" customFormat="1" ht="12.75">
      <c r="A453" s="957"/>
      <c r="B453" s="956"/>
      <c r="C453" s="955"/>
      <c r="D453" s="954"/>
      <c r="F453" s="1831"/>
    </row>
    <row r="454" spans="1:6" s="953" customFormat="1" ht="25.5">
      <c r="A454" s="957" t="s">
        <v>449</v>
      </c>
      <c r="B454" s="956" t="s">
        <v>965</v>
      </c>
      <c r="C454" s="955"/>
      <c r="D454" s="954"/>
      <c r="F454" s="1831"/>
    </row>
    <row r="455" spans="1:6" s="953" customFormat="1" ht="39.75">
      <c r="A455" s="957"/>
      <c r="B455" s="956" t="s">
        <v>964</v>
      </c>
      <c r="C455" s="955"/>
      <c r="D455" s="954"/>
      <c r="F455" s="1831"/>
    </row>
    <row r="456" spans="1:6" s="953" customFormat="1" ht="12.75">
      <c r="A456" s="957"/>
      <c r="B456" s="956"/>
      <c r="C456" s="955"/>
      <c r="D456" s="954"/>
      <c r="F456" s="1831"/>
    </row>
    <row r="457" spans="1:6" s="953" customFormat="1" ht="12.75">
      <c r="A457" s="957"/>
      <c r="B457" s="956" t="s">
        <v>962</v>
      </c>
      <c r="C457" s="955" t="s">
        <v>28</v>
      </c>
      <c r="D457" s="954">
        <v>1</v>
      </c>
      <c r="F457" s="1831">
        <f>D457*E457</f>
        <v>0</v>
      </c>
    </row>
    <row r="458" spans="1:6" s="953" customFormat="1" ht="12.75">
      <c r="A458" s="957"/>
      <c r="B458" s="956"/>
      <c r="C458" s="955"/>
      <c r="D458" s="954"/>
      <c r="F458" s="1831"/>
    </row>
    <row r="459" spans="1:6" s="953" customFormat="1" ht="80.25" customHeight="1">
      <c r="A459" s="957" t="s">
        <v>446</v>
      </c>
      <c r="B459" s="956" t="s">
        <v>963</v>
      </c>
      <c r="C459" s="955"/>
      <c r="D459" s="954"/>
      <c r="F459" s="1831"/>
    </row>
    <row r="460" spans="1:6" s="953" customFormat="1" ht="12.75">
      <c r="A460" s="957"/>
      <c r="B460" s="956"/>
      <c r="C460" s="955"/>
      <c r="D460" s="954"/>
      <c r="F460" s="1831"/>
    </row>
    <row r="461" spans="1:6" s="953" customFormat="1" ht="12.75">
      <c r="A461" s="957"/>
      <c r="B461" s="956" t="s">
        <v>962</v>
      </c>
      <c r="C461" s="955" t="s">
        <v>28</v>
      </c>
      <c r="D461" s="954">
        <v>1</v>
      </c>
      <c r="F461" s="1831">
        <f>D461*E461</f>
        <v>0</v>
      </c>
    </row>
    <row r="462" spans="1:6" s="953" customFormat="1" ht="12.75">
      <c r="A462" s="957"/>
      <c r="B462" s="956"/>
      <c r="C462" s="955"/>
      <c r="D462" s="954"/>
      <c r="F462" s="1831"/>
    </row>
    <row r="463" spans="1:6" s="920" customFormat="1" ht="12.75">
      <c r="A463" s="925"/>
      <c r="B463" s="952" t="s">
        <v>957</v>
      </c>
      <c r="C463" s="951"/>
      <c r="D463" s="950"/>
      <c r="E463" s="949"/>
      <c r="F463" s="1836">
        <f>F461+F457+F452+F448+F444+F440+F436+F432+F428+F424+F420+F415+F408+F406+F401+F400+F399+F395</f>
        <v>0</v>
      </c>
    </row>
    <row r="464" spans="1:6" s="943" customFormat="1" ht="12.75">
      <c r="A464" s="948"/>
      <c r="B464" s="947"/>
      <c r="C464" s="946"/>
      <c r="D464" s="945"/>
      <c r="E464" s="944"/>
      <c r="F464" s="1846"/>
    </row>
    <row r="465" spans="1:6" s="943" customFormat="1" ht="12.75">
      <c r="A465" s="948"/>
      <c r="B465" s="947"/>
      <c r="C465" s="946"/>
      <c r="D465" s="945"/>
      <c r="E465" s="944"/>
      <c r="F465" s="1846"/>
    </row>
    <row r="466" spans="1:6" s="935" customFormat="1" ht="12.75">
      <c r="A466" s="940" t="s">
        <v>961</v>
      </c>
      <c r="B466" s="939" t="s">
        <v>46</v>
      </c>
      <c r="C466" s="938"/>
      <c r="D466" s="937"/>
      <c r="E466" s="936"/>
      <c r="F466" s="1854"/>
    </row>
    <row r="467" spans="1:6" s="943" customFormat="1" ht="12.75">
      <c r="A467" s="948"/>
      <c r="B467" s="947"/>
      <c r="C467" s="946"/>
      <c r="D467" s="945"/>
      <c r="E467" s="944"/>
      <c r="F467" s="1846"/>
    </row>
    <row r="468" spans="1:6" s="920" customFormat="1" ht="12.75">
      <c r="A468" s="925"/>
      <c r="B468" s="952" t="s">
        <v>960</v>
      </c>
      <c r="C468" s="951"/>
      <c r="D468" s="950"/>
      <c r="E468" s="949"/>
      <c r="F468" s="1836">
        <f>F169</f>
        <v>0</v>
      </c>
    </row>
    <row r="469" spans="1:6" s="943" customFormat="1" ht="12.75">
      <c r="A469" s="948"/>
      <c r="B469" s="947"/>
      <c r="C469" s="946"/>
      <c r="D469" s="945"/>
      <c r="E469" s="944"/>
      <c r="F469" s="1846"/>
    </row>
    <row r="470" spans="1:6" s="920" customFormat="1" ht="12.75">
      <c r="A470" s="925"/>
      <c r="B470" s="952" t="s">
        <v>959</v>
      </c>
      <c r="C470" s="951"/>
      <c r="D470" s="950"/>
      <c r="E470" s="949"/>
      <c r="F470" s="1836">
        <f>F345</f>
        <v>0</v>
      </c>
    </row>
    <row r="471" spans="1:6" s="943" customFormat="1" ht="12.75">
      <c r="A471" s="948"/>
      <c r="B471" s="947"/>
      <c r="C471" s="946"/>
      <c r="D471" s="945"/>
      <c r="E471" s="944"/>
      <c r="F471" s="1846"/>
    </row>
    <row r="472" spans="1:6" s="920" customFormat="1" ht="25.5">
      <c r="A472" s="925"/>
      <c r="B472" s="952" t="s">
        <v>958</v>
      </c>
      <c r="C472" s="951"/>
      <c r="D472" s="950"/>
      <c r="E472" s="949"/>
      <c r="F472" s="1836">
        <f>F386</f>
        <v>0</v>
      </c>
    </row>
    <row r="473" spans="1:6" s="920" customFormat="1" ht="12.75">
      <c r="A473" s="948"/>
      <c r="B473" s="947"/>
      <c r="C473" s="946"/>
      <c r="D473" s="945"/>
      <c r="E473" s="944"/>
      <c r="F473" s="1846"/>
    </row>
    <row r="474" spans="1:6" s="920" customFormat="1" ht="12.75">
      <c r="A474" s="925"/>
      <c r="B474" s="952" t="s">
        <v>957</v>
      </c>
      <c r="C474" s="951"/>
      <c r="D474" s="950"/>
      <c r="E474" s="949"/>
      <c r="F474" s="1836">
        <f>F463</f>
        <v>0</v>
      </c>
    </row>
    <row r="475" spans="1:6" s="943" customFormat="1" ht="12.75">
      <c r="A475" s="948"/>
      <c r="B475" s="947"/>
      <c r="C475" s="946"/>
      <c r="D475" s="945"/>
      <c r="E475" s="944"/>
      <c r="F475" s="1846"/>
    </row>
    <row r="476" spans="1:6" s="920" customFormat="1" ht="12.75">
      <c r="A476" s="925"/>
      <c r="B476" s="952" t="s">
        <v>956</v>
      </c>
      <c r="C476" s="951"/>
      <c r="D476" s="950"/>
      <c r="E476" s="949"/>
      <c r="F476" s="1836">
        <f>F468+F470+F472+F474</f>
        <v>0</v>
      </c>
    </row>
    <row r="477" spans="1:6" s="943" customFormat="1" ht="12.75">
      <c r="A477" s="948"/>
      <c r="B477" s="947"/>
      <c r="C477" s="946"/>
      <c r="D477" s="945"/>
      <c r="E477" s="944"/>
      <c r="F477" s="1846"/>
    </row>
    <row r="478" spans="1:4" ht="12.75">
      <c r="A478" s="942"/>
      <c r="B478" s="941"/>
      <c r="C478" s="932"/>
      <c r="D478" s="930"/>
    </row>
    <row r="479" spans="1:6" s="935" customFormat="1" ht="12.75">
      <c r="A479" s="940" t="s">
        <v>77</v>
      </c>
      <c r="B479" s="939" t="s">
        <v>955</v>
      </c>
      <c r="C479" s="938"/>
      <c r="D479" s="937"/>
      <c r="E479" s="936"/>
      <c r="F479" s="1854"/>
    </row>
    <row r="480" spans="1:6" s="928" customFormat="1" ht="12.75">
      <c r="A480" s="933"/>
      <c r="B480" s="934"/>
      <c r="C480" s="932"/>
      <c r="D480" s="931"/>
      <c r="E480" s="930"/>
      <c r="F480" s="1826"/>
    </row>
    <row r="481" spans="1:6" s="928" customFormat="1" ht="12.75">
      <c r="A481" s="933"/>
      <c r="B481" s="927" t="s">
        <v>954</v>
      </c>
      <c r="C481" s="932"/>
      <c r="D481" s="931"/>
      <c r="E481" s="930"/>
      <c r="F481" s="1826">
        <f>F35</f>
        <v>0</v>
      </c>
    </row>
    <row r="482" spans="1:6" s="928" customFormat="1" ht="12.75">
      <c r="A482" s="933"/>
      <c r="B482" s="927" t="s">
        <v>953</v>
      </c>
      <c r="C482" s="932"/>
      <c r="D482" s="931"/>
      <c r="E482" s="930"/>
      <c r="F482" s="1826">
        <f>F93</f>
        <v>0</v>
      </c>
    </row>
    <row r="483" spans="1:6" s="928" customFormat="1" ht="12.75">
      <c r="A483" s="933"/>
      <c r="B483" s="927" t="s">
        <v>952</v>
      </c>
      <c r="C483" s="932"/>
      <c r="D483" s="931"/>
      <c r="E483" s="930"/>
      <c r="F483" s="1826">
        <f>F93</f>
        <v>0</v>
      </c>
    </row>
    <row r="484" spans="1:6" s="928" customFormat="1" ht="12.75">
      <c r="A484" s="933"/>
      <c r="B484" s="927" t="s">
        <v>951</v>
      </c>
      <c r="C484" s="932"/>
      <c r="D484" s="931"/>
      <c r="E484" s="930"/>
      <c r="F484" s="1826">
        <f>F146</f>
        <v>0</v>
      </c>
    </row>
    <row r="485" spans="1:6" s="910" customFormat="1" ht="12.75">
      <c r="A485" s="915"/>
      <c r="B485" s="927" t="s">
        <v>950</v>
      </c>
      <c r="C485" s="913"/>
      <c r="D485" s="912"/>
      <c r="E485" s="926"/>
      <c r="F485" s="1827">
        <f>F155</f>
        <v>0</v>
      </c>
    </row>
    <row r="486" spans="1:6" s="910" customFormat="1" ht="12.75">
      <c r="A486" s="915"/>
      <c r="B486" s="927" t="s">
        <v>949</v>
      </c>
      <c r="C486" s="913"/>
      <c r="D486" s="912"/>
      <c r="E486" s="926"/>
      <c r="F486" s="1827">
        <f>F476</f>
        <v>0</v>
      </c>
    </row>
    <row r="487" spans="1:6" s="910" customFormat="1" ht="12.75">
      <c r="A487" s="915"/>
      <c r="B487" s="905"/>
      <c r="C487" s="913"/>
      <c r="D487" s="912"/>
      <c r="E487" s="926"/>
      <c r="F487" s="1827"/>
    </row>
    <row r="488" spans="1:6" s="920" customFormat="1" ht="12.75">
      <c r="A488" s="925"/>
      <c r="B488" s="924" t="s">
        <v>32</v>
      </c>
      <c r="C488" s="923"/>
      <c r="D488" s="922"/>
      <c r="E488" s="921"/>
      <c r="F488" s="1855">
        <f>SUM(F481:F486)</f>
        <v>0</v>
      </c>
    </row>
    <row r="489" spans="1:6" s="910" customFormat="1" ht="12.75">
      <c r="A489" s="915"/>
      <c r="B489" s="919"/>
      <c r="C489" s="918"/>
      <c r="D489" s="917"/>
      <c r="E489" s="916"/>
      <c r="F489" s="1844"/>
    </row>
    <row r="490" spans="1:6" s="910" customFormat="1" ht="12.75">
      <c r="A490" s="915"/>
      <c r="B490" s="919"/>
      <c r="C490" s="918"/>
      <c r="D490" s="917"/>
      <c r="E490" s="916"/>
      <c r="F490" s="1844"/>
    </row>
    <row r="491" spans="1:6" s="910" customFormat="1" ht="12.75">
      <c r="A491" s="915"/>
      <c r="B491" s="919"/>
      <c r="C491" s="918"/>
      <c r="D491" s="917"/>
      <c r="E491" s="916"/>
      <c r="F491" s="1844"/>
    </row>
    <row r="492" spans="1:6" s="910" customFormat="1" ht="12.75">
      <c r="A492" s="915"/>
      <c r="B492" s="914"/>
      <c r="C492" s="913"/>
      <c r="D492" s="912"/>
      <c r="E492" s="911"/>
      <c r="F492" s="1827"/>
    </row>
  </sheetData>
  <sheetProtection/>
  <mergeCells count="1">
    <mergeCell ref="A1:B1"/>
  </mergeCells>
  <printOptions/>
  <pageMargins left="0.7480314960629921" right="0.1968503937007874" top="0.31496062992125984" bottom="0.984251968503937" header="0.5118110236220472" footer="0.5118110236220472"/>
  <pageSetup firstPageNumber="77" useFirstPageNumber="1" horizontalDpi="600" verticalDpi="600" orientation="portrait" paperSize="9" scale="97" r:id="rId2"/>
  <headerFooter alignWithMargins="0">
    <oddFooter>&amp;L&amp;8REKONSTRUKCIJA - Vodoopskrbni sustav Grada Paga -
- Vodoopskrbni cjevovod VS "Pag" - VS "Babelina Draga"&amp;C&amp;8Revizija:
0&amp;R&amp;8 List: &amp;P</oddFooter>
  </headerFooter>
  <drawing r:id="rId1"/>
</worksheet>
</file>

<file path=xl/worksheets/sheet8.xml><?xml version="1.0" encoding="utf-8"?>
<worksheet xmlns="http://schemas.openxmlformats.org/spreadsheetml/2006/main" xmlns:r="http://schemas.openxmlformats.org/officeDocument/2006/relationships">
  <sheetPr>
    <tabColor theme="4"/>
  </sheetPr>
  <dimension ref="A1:H244"/>
  <sheetViews>
    <sheetView view="pageBreakPreview" zoomScale="115" zoomScaleSheetLayoutView="115" workbookViewId="0" topLeftCell="A226">
      <selection activeCell="F112" sqref="F112"/>
    </sheetView>
  </sheetViews>
  <sheetFormatPr defaultColWidth="9.140625" defaultRowHeight="12.75"/>
  <cols>
    <col min="1" max="1" width="6.7109375" style="1128" customWidth="1"/>
    <col min="2" max="2" width="44.7109375" style="1124" customWidth="1"/>
    <col min="3" max="3" width="7.8515625" style="1127" customWidth="1"/>
    <col min="4" max="4" width="8.140625" style="1126" customWidth="1"/>
    <col min="5" max="5" width="14.140625" style="1125" customWidth="1"/>
    <col min="6" max="6" width="13.00390625" style="1862" customWidth="1"/>
    <col min="7" max="16384" width="9.140625" style="1123" customWidth="1"/>
  </cols>
  <sheetData>
    <row r="1" spans="1:6" s="1279" customFormat="1" ht="36" customHeight="1">
      <c r="A1" s="2196"/>
      <c r="B1" s="2197"/>
      <c r="C1" s="1282"/>
      <c r="D1" s="1286"/>
      <c r="E1" s="1285" t="s">
        <v>360</v>
      </c>
      <c r="F1" s="1856" t="s">
        <v>1556</v>
      </c>
    </row>
    <row r="2" spans="1:6" s="1279" customFormat="1" ht="12.75">
      <c r="A2" s="1284"/>
      <c r="B2" s="1283"/>
      <c r="C2" s="1282"/>
      <c r="D2" s="1281"/>
      <c r="E2" s="1280"/>
      <c r="F2" s="1857"/>
    </row>
    <row r="3" spans="1:6" s="1268" customFormat="1" ht="25.5">
      <c r="A3" s="1278" t="s">
        <v>0</v>
      </c>
      <c r="B3" s="1277" t="s">
        <v>1</v>
      </c>
      <c r="C3" s="1276" t="s">
        <v>358</v>
      </c>
      <c r="D3" s="1275" t="s">
        <v>3</v>
      </c>
      <c r="E3" s="1274" t="s">
        <v>4</v>
      </c>
      <c r="F3" s="1858" t="s">
        <v>5</v>
      </c>
    </row>
    <row r="4" spans="1:6" s="1268" customFormat="1" ht="12.75">
      <c r="A4" s="1273"/>
      <c r="B4" s="1272"/>
      <c r="C4" s="1271"/>
      <c r="D4" s="1270"/>
      <c r="E4" s="1269"/>
      <c r="F4" s="1859"/>
    </row>
    <row r="5" spans="1:8" s="1141" customFormat="1" ht="12.75">
      <c r="A5" s="1267" t="s">
        <v>128</v>
      </c>
      <c r="B5" s="1151" t="s">
        <v>477</v>
      </c>
      <c r="C5" s="1150"/>
      <c r="D5" s="1148"/>
      <c r="E5" s="1266"/>
      <c r="F5" s="1860"/>
      <c r="G5" s="1266"/>
      <c r="H5" s="1265"/>
    </row>
    <row r="6" spans="1:6" s="1141" customFormat="1" ht="12.75">
      <c r="A6" s="1264"/>
      <c r="B6" s="1140"/>
      <c r="C6" s="1144"/>
      <c r="D6" s="1142"/>
      <c r="E6" s="1263"/>
      <c r="F6" s="1861"/>
    </row>
    <row r="7" spans="1:5" ht="14.25">
      <c r="A7" s="1145"/>
      <c r="B7" s="1262" t="s">
        <v>1146</v>
      </c>
      <c r="C7" s="1261"/>
      <c r="D7" s="1260"/>
      <c r="E7" s="1123"/>
    </row>
    <row r="8" spans="1:5" ht="12.75">
      <c r="A8" s="1145"/>
      <c r="C8" s="1144"/>
      <c r="D8" s="1142"/>
      <c r="E8" s="1123"/>
    </row>
    <row r="9" spans="1:8" s="1141" customFormat="1" ht="12.75">
      <c r="A9" s="1259" t="s">
        <v>1145</v>
      </c>
      <c r="B9" s="1133" t="s">
        <v>354</v>
      </c>
      <c r="C9" s="1238"/>
      <c r="D9" s="1237"/>
      <c r="E9" s="1258"/>
      <c r="F9" s="1863"/>
      <c r="G9" s="1258"/>
      <c r="H9" s="1257"/>
    </row>
    <row r="10" spans="1:6" ht="12.75">
      <c r="A10" s="1256"/>
      <c r="B10" s="1228"/>
      <c r="E10" s="1162"/>
      <c r="F10" s="1861"/>
    </row>
    <row r="11" spans="1:6" ht="109.5" customHeight="1">
      <c r="A11" s="1231" t="s">
        <v>6</v>
      </c>
      <c r="B11" s="1233" t="s">
        <v>1144</v>
      </c>
      <c r="C11" s="1190"/>
      <c r="D11" s="1189"/>
      <c r="E11" s="1167"/>
      <c r="F11" s="1861"/>
    </row>
    <row r="12" spans="1:6" ht="12.75">
      <c r="A12" s="1231"/>
      <c r="B12" s="1233"/>
      <c r="C12" s="1190"/>
      <c r="D12" s="1189"/>
      <c r="E12" s="1167"/>
      <c r="F12" s="1861"/>
    </row>
    <row r="13" spans="1:6" ht="12.75">
      <c r="A13" s="1231"/>
      <c r="B13" s="1233" t="s">
        <v>473</v>
      </c>
      <c r="C13" s="1169" t="s">
        <v>287</v>
      </c>
      <c r="D13" s="1168">
        <v>417</v>
      </c>
      <c r="E13" s="1167"/>
      <c r="F13" s="1861">
        <f>D13*E13</f>
        <v>0</v>
      </c>
    </row>
    <row r="14" spans="1:6" ht="12.75">
      <c r="A14" s="1231"/>
      <c r="B14" s="1233"/>
      <c r="C14" s="1169"/>
      <c r="D14" s="1168"/>
      <c r="E14" s="1167"/>
      <c r="F14" s="1861"/>
    </row>
    <row r="15" spans="1:6" s="1124" customFormat="1" ht="109.5" customHeight="1">
      <c r="A15" s="1231" t="s">
        <v>7</v>
      </c>
      <c r="B15" s="443" t="s">
        <v>1143</v>
      </c>
      <c r="C15" s="1255"/>
      <c r="D15" s="1254"/>
      <c r="E15" s="1125"/>
      <c r="F15" s="1861"/>
    </row>
    <row r="16" spans="1:6" s="437" customFormat="1" ht="15.75" customHeight="1">
      <c r="A16" s="439"/>
      <c r="B16" s="443"/>
      <c r="C16" s="440"/>
      <c r="D16" s="444"/>
      <c r="E16" s="442"/>
      <c r="F16" s="1813"/>
    </row>
    <row r="17" spans="1:6" s="437" customFormat="1" ht="14.25">
      <c r="A17" s="439"/>
      <c r="B17" s="443" t="s">
        <v>471</v>
      </c>
      <c r="C17" s="440" t="s">
        <v>294</v>
      </c>
      <c r="D17" s="1174">
        <v>1450</v>
      </c>
      <c r="E17" s="442"/>
      <c r="F17" s="1813">
        <f>D17*E17</f>
        <v>0</v>
      </c>
    </row>
    <row r="18" spans="1:6" s="437" customFormat="1" ht="12.75">
      <c r="A18" s="439"/>
      <c r="B18" s="443"/>
      <c r="C18" s="440"/>
      <c r="D18" s="1174"/>
      <c r="E18" s="442"/>
      <c r="F18" s="1813"/>
    </row>
    <row r="19" spans="1:6" s="1124" customFormat="1" ht="81.75" customHeight="1">
      <c r="A19" s="1231" t="s">
        <v>8</v>
      </c>
      <c r="B19" s="443" t="s">
        <v>1142</v>
      </c>
      <c r="C19" s="1255"/>
      <c r="D19" s="1254"/>
      <c r="E19" s="1125"/>
      <c r="F19" s="1861"/>
    </row>
    <row r="20" spans="1:6" s="437" customFormat="1" ht="15.75" customHeight="1">
      <c r="A20" s="439"/>
      <c r="B20" s="443"/>
      <c r="C20" s="440"/>
      <c r="D20" s="444"/>
      <c r="E20" s="442"/>
      <c r="F20" s="1813"/>
    </row>
    <row r="21" spans="1:6" s="437" customFormat="1" ht="14.25">
      <c r="A21" s="439"/>
      <c r="B21" s="443" t="s">
        <v>1141</v>
      </c>
      <c r="C21" s="440" t="s">
        <v>294</v>
      </c>
      <c r="D21" s="1174">
        <v>950</v>
      </c>
      <c r="E21" s="442"/>
      <c r="F21" s="1813">
        <f>D21*E21</f>
        <v>0</v>
      </c>
    </row>
    <row r="22" spans="1:6" s="437" customFormat="1" ht="12.75">
      <c r="A22" s="439"/>
      <c r="B22" s="443"/>
      <c r="C22" s="440"/>
      <c r="D22" s="1174"/>
      <c r="E22" s="442"/>
      <c r="F22" s="1813"/>
    </row>
    <row r="23" spans="1:6" s="437" customFormat="1" ht="51">
      <c r="A23" s="439" t="s">
        <v>8</v>
      </c>
      <c r="B23" s="1251" t="s">
        <v>1140</v>
      </c>
      <c r="C23" s="440"/>
      <c r="D23" s="1174"/>
      <c r="E23" s="442"/>
      <c r="F23" s="1813"/>
    </row>
    <row r="24" spans="1:6" s="437" customFormat="1" ht="12.75">
      <c r="A24" s="439"/>
      <c r="B24" s="1251"/>
      <c r="C24" s="440"/>
      <c r="D24" s="1174"/>
      <c r="E24" s="442"/>
      <c r="F24" s="1813"/>
    </row>
    <row r="25" spans="1:6" s="437" customFormat="1" ht="12.75">
      <c r="A25" s="439"/>
      <c r="B25" s="1251" t="s">
        <v>438</v>
      </c>
      <c r="C25" s="440" t="s">
        <v>48</v>
      </c>
      <c r="D25" s="1174">
        <v>2</v>
      </c>
      <c r="E25" s="442"/>
      <c r="F25" s="1813">
        <f>D25*E25</f>
        <v>0</v>
      </c>
    </row>
    <row r="26" spans="1:6" s="437" customFormat="1" ht="12.75">
      <c r="A26" s="439"/>
      <c r="B26" s="1251"/>
      <c r="C26" s="440"/>
      <c r="D26" s="1174"/>
      <c r="E26" s="442"/>
      <c r="F26" s="1813"/>
    </row>
    <row r="27" spans="1:6" s="1124" customFormat="1" ht="51">
      <c r="A27" s="1172" t="s">
        <v>10</v>
      </c>
      <c r="B27" s="1184" t="s">
        <v>1139</v>
      </c>
      <c r="C27" s="1127"/>
      <c r="D27" s="1125"/>
      <c r="E27" s="1173"/>
      <c r="F27" s="1864"/>
    </row>
    <row r="28" spans="1:6" s="1124" customFormat="1" ht="38.25">
      <c r="A28" s="1171"/>
      <c r="B28" s="1184" t="s">
        <v>464</v>
      </c>
      <c r="C28" s="1127"/>
      <c r="D28" s="1125"/>
      <c r="E28" s="1173"/>
      <c r="F28" s="1864"/>
    </row>
    <row r="29" spans="1:6" s="1124" customFormat="1" ht="25.5">
      <c r="A29" s="1171"/>
      <c r="B29" s="1184" t="s">
        <v>466</v>
      </c>
      <c r="C29" s="1127"/>
      <c r="D29" s="1125"/>
      <c r="E29" s="1173"/>
      <c r="F29" s="1864"/>
    </row>
    <row r="30" spans="1:6" s="1124" customFormat="1" ht="12.75">
      <c r="A30" s="1171"/>
      <c r="B30" s="1184"/>
      <c r="C30" s="1127"/>
      <c r="D30" s="1125"/>
      <c r="E30" s="1173"/>
      <c r="F30" s="1864"/>
    </row>
    <row r="31" spans="1:6" s="1124" customFormat="1" ht="14.25">
      <c r="A31" s="1171"/>
      <c r="B31" s="1184" t="s">
        <v>462</v>
      </c>
      <c r="C31" s="1164" t="s">
        <v>431</v>
      </c>
      <c r="D31" s="1187">
        <v>1300</v>
      </c>
      <c r="E31" s="1173"/>
      <c r="F31" s="1864">
        <f>D31*E31</f>
        <v>0</v>
      </c>
    </row>
    <row r="32" spans="1:6" s="1124" customFormat="1" ht="12.75">
      <c r="A32" s="1171"/>
      <c r="B32" s="1184"/>
      <c r="C32" s="1164"/>
      <c r="D32" s="1187"/>
      <c r="E32" s="1173"/>
      <c r="F32" s="1864"/>
    </row>
    <row r="33" spans="1:6" s="1124" customFormat="1" ht="76.5">
      <c r="A33" s="1172" t="s">
        <v>29</v>
      </c>
      <c r="B33" s="1184" t="s">
        <v>1138</v>
      </c>
      <c r="C33" s="1127"/>
      <c r="D33" s="1125"/>
      <c r="E33" s="1173"/>
      <c r="F33" s="1864"/>
    </row>
    <row r="34" spans="1:6" s="1124" customFormat="1" ht="38.25">
      <c r="A34" s="1171"/>
      <c r="B34" s="1184" t="s">
        <v>464</v>
      </c>
      <c r="C34" s="1127"/>
      <c r="D34" s="1125"/>
      <c r="E34" s="1173"/>
      <c r="F34" s="1864"/>
    </row>
    <row r="35" spans="1:6" s="1124" customFormat="1" ht="25.5">
      <c r="A35" s="1171"/>
      <c r="B35" s="1184" t="s">
        <v>1137</v>
      </c>
      <c r="C35" s="1127"/>
      <c r="D35" s="1125"/>
      <c r="E35" s="1173"/>
      <c r="F35" s="1864"/>
    </row>
    <row r="36" spans="1:6" s="1124" customFormat="1" ht="14.25">
      <c r="A36" s="1171"/>
      <c r="B36" s="1184" t="s">
        <v>462</v>
      </c>
      <c r="C36" s="1164" t="s">
        <v>431</v>
      </c>
      <c r="D36" s="1187">
        <v>650</v>
      </c>
      <c r="E36" s="1173"/>
      <c r="F36" s="1864">
        <f>D36*E36</f>
        <v>0</v>
      </c>
    </row>
    <row r="37" spans="1:6" s="1124" customFormat="1" ht="12.75">
      <c r="A37" s="1171"/>
      <c r="B37" s="1184"/>
      <c r="C37" s="1127"/>
      <c r="D37" s="1125"/>
      <c r="E37" s="1173"/>
      <c r="F37" s="1864"/>
    </row>
    <row r="38" spans="1:6" s="1124" customFormat="1" ht="38.25">
      <c r="A38" s="1172" t="s">
        <v>115</v>
      </c>
      <c r="B38" s="1181" t="s">
        <v>1136</v>
      </c>
      <c r="C38" s="1190"/>
      <c r="D38" s="1232"/>
      <c r="E38" s="1173"/>
      <c r="F38" s="1864"/>
    </row>
    <row r="39" spans="1:6" s="1124" customFormat="1" ht="38.25">
      <c r="A39" s="1171"/>
      <c r="B39" s="1253" t="s">
        <v>460</v>
      </c>
      <c r="C39" s="1190"/>
      <c r="D39" s="1232"/>
      <c r="E39" s="1173"/>
      <c r="F39" s="1864"/>
    </row>
    <row r="40" spans="1:6" s="1124" customFormat="1" ht="12.75">
      <c r="A40" s="1171"/>
      <c r="B40" s="1175"/>
      <c r="C40" s="1190"/>
      <c r="D40" s="1232"/>
      <c r="E40" s="1173"/>
      <c r="F40" s="1864"/>
    </row>
    <row r="41" spans="1:6" s="1124" customFormat="1" ht="14.25">
      <c r="A41" s="1171"/>
      <c r="B41" s="1233" t="s">
        <v>459</v>
      </c>
      <c r="C41" s="1169" t="s">
        <v>431</v>
      </c>
      <c r="D41" s="1230">
        <v>20</v>
      </c>
      <c r="E41" s="1173"/>
      <c r="F41" s="1864">
        <f>D41*E41</f>
        <v>0</v>
      </c>
    </row>
    <row r="42" spans="1:6" s="1124" customFormat="1" ht="12.75">
      <c r="A42" s="1171"/>
      <c r="B42" s="1233"/>
      <c r="C42" s="1169"/>
      <c r="D42" s="1230"/>
      <c r="E42" s="1173"/>
      <c r="F42" s="1864"/>
    </row>
    <row r="43" spans="1:6" s="437" customFormat="1" ht="89.25">
      <c r="A43" s="439" t="s">
        <v>105</v>
      </c>
      <c r="B43" s="1181" t="s">
        <v>458</v>
      </c>
      <c r="C43" s="440"/>
      <c r="D43" s="1174"/>
      <c r="E43" s="438"/>
      <c r="F43" s="1865"/>
    </row>
    <row r="44" spans="1:6" s="437" customFormat="1" ht="12.75">
      <c r="A44" s="439"/>
      <c r="B44" s="1181"/>
      <c r="C44" s="440"/>
      <c r="D44" s="1174"/>
      <c r="E44" s="438"/>
      <c r="F44" s="1865"/>
    </row>
    <row r="45" spans="1:6" s="437" customFormat="1" ht="14.25">
      <c r="A45" s="439"/>
      <c r="B45" s="1181" t="s">
        <v>457</v>
      </c>
      <c r="C45" s="1169" t="s">
        <v>431</v>
      </c>
      <c r="D45" s="1230">
        <v>40</v>
      </c>
      <c r="E45" s="438"/>
      <c r="F45" s="1865">
        <f>D45*E45</f>
        <v>0</v>
      </c>
    </row>
    <row r="46" spans="1:6" s="1124" customFormat="1" ht="12.75">
      <c r="A46" s="1171"/>
      <c r="B46" s="1252"/>
      <c r="C46" s="1127"/>
      <c r="D46" s="1125"/>
      <c r="E46" s="1173"/>
      <c r="F46" s="1864"/>
    </row>
    <row r="47" spans="1:6" s="1124" customFormat="1" ht="95.25" customHeight="1">
      <c r="A47" s="1172" t="s">
        <v>286</v>
      </c>
      <c r="B47" s="1184" t="s">
        <v>456</v>
      </c>
      <c r="C47" s="1164"/>
      <c r="D47" s="1125"/>
      <c r="E47" s="1173"/>
      <c r="F47" s="1864"/>
    </row>
    <row r="48" spans="1:6" s="1124" customFormat="1" ht="12.75">
      <c r="A48" s="1171"/>
      <c r="B48" s="1184"/>
      <c r="C48" s="1164"/>
      <c r="D48" s="1125"/>
      <c r="E48" s="1173"/>
      <c r="F48" s="1864"/>
    </row>
    <row r="49" spans="1:6" s="1124" customFormat="1" ht="27">
      <c r="A49" s="1171"/>
      <c r="B49" s="1184" t="s">
        <v>454</v>
      </c>
      <c r="C49" s="1164" t="s">
        <v>431</v>
      </c>
      <c r="D49" s="1187">
        <v>100</v>
      </c>
      <c r="E49" s="1173"/>
      <c r="F49" s="1864">
        <f>D49*E49</f>
        <v>0</v>
      </c>
    </row>
    <row r="50" spans="1:6" s="1124" customFormat="1" ht="12.75">
      <c r="A50" s="1171"/>
      <c r="B50" s="1252"/>
      <c r="C50" s="1127"/>
      <c r="D50" s="1125"/>
      <c r="E50" s="1173"/>
      <c r="F50" s="1864"/>
    </row>
    <row r="51" spans="1:6" s="1124" customFormat="1" ht="107.25" customHeight="1">
      <c r="A51" s="1172" t="s">
        <v>282</v>
      </c>
      <c r="B51" s="1184" t="s">
        <v>1135</v>
      </c>
      <c r="C51" s="1164"/>
      <c r="D51" s="1125"/>
      <c r="E51" s="1173"/>
      <c r="F51" s="1864"/>
    </row>
    <row r="52" spans="1:6" s="1124" customFormat="1" ht="27">
      <c r="A52" s="1172"/>
      <c r="B52" s="1184" t="s">
        <v>454</v>
      </c>
      <c r="C52" s="1164" t="s">
        <v>431</v>
      </c>
      <c r="D52" s="1187">
        <v>650</v>
      </c>
      <c r="E52" s="1173"/>
      <c r="F52" s="1864">
        <f>D52*E52</f>
        <v>0</v>
      </c>
    </row>
    <row r="53" spans="1:6" s="1124" customFormat="1" ht="12.75">
      <c r="A53" s="1172"/>
      <c r="B53" s="1184"/>
      <c r="C53" s="1164"/>
      <c r="D53" s="1187"/>
      <c r="E53" s="1173"/>
      <c r="F53" s="1864"/>
    </row>
    <row r="54" spans="1:6" s="1124" customFormat="1" ht="90.75">
      <c r="A54" s="1172" t="s">
        <v>279</v>
      </c>
      <c r="B54" s="1181" t="s">
        <v>1134</v>
      </c>
      <c r="C54" s="1169"/>
      <c r="D54" s="1232"/>
      <c r="E54" s="1173"/>
      <c r="F54" s="1864"/>
    </row>
    <row r="55" spans="1:6" s="1124" customFormat="1" ht="51">
      <c r="A55" s="1172"/>
      <c r="B55" s="1181" t="s">
        <v>451</v>
      </c>
      <c r="C55" s="1169"/>
      <c r="D55" s="1232"/>
      <c r="E55" s="1173"/>
      <c r="F55" s="1864"/>
    </row>
    <row r="56" spans="1:6" s="1124" customFormat="1" ht="51">
      <c r="A56" s="1172"/>
      <c r="B56" s="1181" t="s">
        <v>450</v>
      </c>
      <c r="C56" s="1169"/>
      <c r="D56" s="1232"/>
      <c r="E56" s="1173"/>
      <c r="F56" s="1864"/>
    </row>
    <row r="57" spans="1:6" s="1124" customFormat="1" ht="27">
      <c r="A57" s="1172"/>
      <c r="B57" s="1181" t="s">
        <v>444</v>
      </c>
      <c r="C57" s="1169" t="s">
        <v>431</v>
      </c>
      <c r="D57" s="1230">
        <v>200</v>
      </c>
      <c r="E57" s="1173"/>
      <c r="F57" s="1864">
        <f>D57*E57</f>
        <v>0</v>
      </c>
    </row>
    <row r="58" spans="1:6" s="1124" customFormat="1" ht="12.75">
      <c r="A58" s="1172"/>
      <c r="B58" s="1184"/>
      <c r="C58" s="1164"/>
      <c r="D58" s="1187"/>
      <c r="E58" s="1173"/>
      <c r="F58" s="1864"/>
    </row>
    <row r="59" spans="1:6" s="1124" customFormat="1" ht="103.5">
      <c r="A59" s="1172" t="s">
        <v>276</v>
      </c>
      <c r="B59" s="1181" t="s">
        <v>1133</v>
      </c>
      <c r="C59" s="1169"/>
      <c r="D59" s="1232"/>
      <c r="E59" s="1229"/>
      <c r="F59" s="1866"/>
    </row>
    <row r="60" spans="1:6" s="1124" customFormat="1" ht="51">
      <c r="A60" s="1172"/>
      <c r="B60" s="1181" t="s">
        <v>451</v>
      </c>
      <c r="C60" s="1169"/>
      <c r="D60" s="1232"/>
      <c r="E60" s="1229"/>
      <c r="F60" s="1866"/>
    </row>
    <row r="61" spans="1:6" s="1124" customFormat="1" ht="51">
      <c r="A61" s="1172"/>
      <c r="B61" s="1181" t="s">
        <v>450</v>
      </c>
      <c r="C61" s="1169"/>
      <c r="D61" s="1232"/>
      <c r="E61" s="1229"/>
      <c r="F61" s="1866"/>
    </row>
    <row r="62" spans="1:6" s="1124" customFormat="1" ht="27">
      <c r="A62" s="1172"/>
      <c r="B62" s="1181" t="s">
        <v>444</v>
      </c>
      <c r="C62" s="1169" t="s">
        <v>431</v>
      </c>
      <c r="D62" s="1230">
        <v>170</v>
      </c>
      <c r="E62" s="1229"/>
      <c r="F62" s="1866">
        <f>D62*E62</f>
        <v>0</v>
      </c>
    </row>
    <row r="63" spans="1:6" s="1124" customFormat="1" ht="12.75">
      <c r="A63" s="1172"/>
      <c r="B63" s="1184"/>
      <c r="C63" s="1164"/>
      <c r="D63" s="1187"/>
      <c r="E63" s="1173"/>
      <c r="F63" s="1864"/>
    </row>
    <row r="64" spans="1:6" s="1124" customFormat="1" ht="103.5">
      <c r="A64" s="1172" t="s">
        <v>273</v>
      </c>
      <c r="B64" s="1184" t="s">
        <v>448</v>
      </c>
      <c r="C64" s="1127"/>
      <c r="D64" s="1125"/>
      <c r="E64" s="1173"/>
      <c r="F64" s="1864"/>
    </row>
    <row r="65" spans="1:6" s="1124" customFormat="1" ht="12.75">
      <c r="A65" s="1171"/>
      <c r="B65" s="1181"/>
      <c r="C65" s="1127"/>
      <c r="D65" s="1125"/>
      <c r="E65" s="1173"/>
      <c r="F65" s="1867"/>
    </row>
    <row r="66" spans="1:6" s="1124" customFormat="1" ht="27">
      <c r="A66" s="1171"/>
      <c r="B66" s="1184" t="s">
        <v>447</v>
      </c>
      <c r="C66" s="1164" t="s">
        <v>431</v>
      </c>
      <c r="D66" s="1187">
        <v>550</v>
      </c>
      <c r="E66" s="1173"/>
      <c r="F66" s="1864">
        <f>D66*E66</f>
        <v>0</v>
      </c>
    </row>
    <row r="67" spans="1:6" s="1124" customFormat="1" ht="12.75">
      <c r="A67" s="1171"/>
      <c r="B67" s="1184"/>
      <c r="C67" s="1164"/>
      <c r="D67" s="1187"/>
      <c r="E67" s="1173"/>
      <c r="F67" s="1864"/>
    </row>
    <row r="68" spans="1:6" s="1124" customFormat="1" ht="38.25">
      <c r="A68" s="1172" t="s">
        <v>449</v>
      </c>
      <c r="B68" s="1181" t="s">
        <v>1132</v>
      </c>
      <c r="C68" s="1169"/>
      <c r="D68" s="1230"/>
      <c r="E68" s="1229"/>
      <c r="F68" s="1866"/>
    </row>
    <row r="69" spans="1:6" s="1124" customFormat="1" ht="12.75">
      <c r="A69" s="1171"/>
      <c r="B69" s="1184"/>
      <c r="C69" s="1164"/>
      <c r="D69" s="1187"/>
      <c r="E69" s="1173"/>
      <c r="F69" s="1864"/>
    </row>
    <row r="70" spans="1:6" s="1124" customFormat="1" ht="27">
      <c r="A70" s="1171"/>
      <c r="B70" s="1181" t="s">
        <v>444</v>
      </c>
      <c r="C70" s="1164" t="s">
        <v>431</v>
      </c>
      <c r="D70" s="1187">
        <v>300</v>
      </c>
      <c r="E70" s="1173"/>
      <c r="F70" s="1864">
        <f>D70*E70</f>
        <v>0</v>
      </c>
    </row>
    <row r="71" spans="1:6" s="1124" customFormat="1" ht="12.75">
      <c r="A71" s="1171"/>
      <c r="B71" s="1184"/>
      <c r="C71" s="1164"/>
      <c r="D71" s="1187"/>
      <c r="E71" s="1173"/>
      <c r="F71" s="1864"/>
    </row>
    <row r="72" spans="1:6" s="1124" customFormat="1" ht="111" customHeight="1">
      <c r="A72" s="1172" t="s">
        <v>446</v>
      </c>
      <c r="B72" s="1184" t="s">
        <v>1131</v>
      </c>
      <c r="C72" s="1169"/>
      <c r="D72" s="1230"/>
      <c r="E72" s="1229"/>
      <c r="F72" s="1866"/>
    </row>
    <row r="73" spans="1:6" s="1124" customFormat="1" ht="51">
      <c r="A73" s="1171"/>
      <c r="B73" s="1181" t="s">
        <v>1130</v>
      </c>
      <c r="C73" s="1127"/>
      <c r="D73" s="1125"/>
      <c r="E73" s="1173"/>
      <c r="F73" s="1867"/>
    </row>
    <row r="74" spans="1:6" s="1124" customFormat="1" ht="51">
      <c r="A74" s="1171"/>
      <c r="B74" s="1181" t="s">
        <v>450</v>
      </c>
      <c r="C74" s="1127"/>
      <c r="D74" s="1125"/>
      <c r="E74" s="1173"/>
      <c r="F74" s="1867"/>
    </row>
    <row r="75" spans="1:6" s="1124" customFormat="1" ht="27">
      <c r="A75" s="1171"/>
      <c r="B75" s="1181" t="s">
        <v>447</v>
      </c>
      <c r="C75" s="1164" t="s">
        <v>431</v>
      </c>
      <c r="D75" s="1187">
        <v>3</v>
      </c>
      <c r="E75" s="1173"/>
      <c r="F75" s="1864">
        <f>D75*E75</f>
        <v>0</v>
      </c>
    </row>
    <row r="76" spans="1:6" s="1124" customFormat="1" ht="12.75">
      <c r="A76" s="1172"/>
      <c r="B76" s="1181"/>
      <c r="C76" s="1169"/>
      <c r="D76" s="1230"/>
      <c r="E76" s="1229"/>
      <c r="F76" s="1866"/>
    </row>
    <row r="77" spans="1:6" s="1124" customFormat="1" ht="81">
      <c r="A77" s="1172" t="s">
        <v>443</v>
      </c>
      <c r="B77" s="1184" t="s">
        <v>1129</v>
      </c>
      <c r="C77" s="1164"/>
      <c r="D77" s="1125"/>
      <c r="E77" s="1173"/>
      <c r="F77" s="1864"/>
    </row>
    <row r="78" spans="1:6" s="1124" customFormat="1" ht="12.75">
      <c r="A78" s="1172"/>
      <c r="B78" s="1184"/>
      <c r="C78" s="1164"/>
      <c r="D78" s="1125"/>
      <c r="E78" s="1173"/>
      <c r="F78" s="1864"/>
    </row>
    <row r="79" spans="1:6" s="1124" customFormat="1" ht="27">
      <c r="A79" s="1172"/>
      <c r="B79" s="1184" t="s">
        <v>444</v>
      </c>
      <c r="C79" s="1164" t="s">
        <v>431</v>
      </c>
      <c r="D79" s="1187">
        <v>2</v>
      </c>
      <c r="E79" s="1173"/>
      <c r="F79" s="1864">
        <f>D79*E79</f>
        <v>0</v>
      </c>
    </row>
    <row r="80" spans="1:6" s="1124" customFormat="1" ht="12.75">
      <c r="A80" s="1171"/>
      <c r="B80" s="1184"/>
      <c r="C80" s="1164"/>
      <c r="D80" s="1187"/>
      <c r="E80" s="1173"/>
      <c r="F80" s="1864"/>
    </row>
    <row r="81" spans="1:6" s="1124" customFormat="1" ht="63.75">
      <c r="A81" s="1172" t="s">
        <v>440</v>
      </c>
      <c r="B81" s="1181" t="s">
        <v>1128</v>
      </c>
      <c r="C81" s="1190"/>
      <c r="D81" s="1232"/>
      <c r="E81" s="1173"/>
      <c r="F81" s="1864"/>
    </row>
    <row r="82" spans="1:6" s="1124" customFormat="1" ht="12.75">
      <c r="A82" s="1172"/>
      <c r="B82" s="1181"/>
      <c r="C82" s="1190"/>
      <c r="D82" s="1232"/>
      <c r="E82" s="1173"/>
      <c r="F82" s="1864"/>
    </row>
    <row r="83" spans="1:6" s="1124" customFormat="1" ht="14.25">
      <c r="A83" s="1172"/>
      <c r="B83" s="1181" t="s">
        <v>1127</v>
      </c>
      <c r="C83" s="1169" t="s">
        <v>431</v>
      </c>
      <c r="D83" s="1230">
        <v>10</v>
      </c>
      <c r="E83" s="1173"/>
      <c r="F83" s="1864">
        <f>D83*E83</f>
        <v>0</v>
      </c>
    </row>
    <row r="84" spans="1:6" s="1124" customFormat="1" ht="12.75">
      <c r="A84" s="1172"/>
      <c r="B84" s="1181"/>
      <c r="C84" s="1175"/>
      <c r="D84" s="1175"/>
      <c r="E84" s="1173"/>
      <c r="F84" s="1864"/>
    </row>
    <row r="85" spans="1:6" s="1124" customFormat="1" ht="76.5">
      <c r="A85" s="1172" t="s">
        <v>437</v>
      </c>
      <c r="B85" s="1251" t="s">
        <v>1126</v>
      </c>
      <c r="C85" s="1248"/>
      <c r="D85" s="1247"/>
      <c r="E85" s="1125"/>
      <c r="F85" s="1861"/>
    </row>
    <row r="86" spans="1:6" s="1124" customFormat="1" ht="12.75">
      <c r="A86" s="1172"/>
      <c r="B86" s="1251"/>
      <c r="C86" s="1248"/>
      <c r="D86" s="1247"/>
      <c r="E86" s="1125"/>
      <c r="F86" s="1861"/>
    </row>
    <row r="87" spans="1:6" s="1124" customFormat="1" ht="12.75">
      <c r="A87" s="1171"/>
      <c r="B87" s="1251" t="s">
        <v>438</v>
      </c>
      <c r="C87" s="1164" t="s">
        <v>48</v>
      </c>
      <c r="D87" s="1250">
        <v>2</v>
      </c>
      <c r="E87" s="1125"/>
      <c r="F87" s="1861">
        <f>D87*E87</f>
        <v>0</v>
      </c>
    </row>
    <row r="88" spans="1:6" s="1124" customFormat="1" ht="12.75">
      <c r="A88" s="1171"/>
      <c r="B88" s="1249"/>
      <c r="C88" s="1248"/>
      <c r="D88" s="1247"/>
      <c r="E88" s="1125"/>
      <c r="F88" s="1861"/>
    </row>
    <row r="89" spans="1:6" s="1124" customFormat="1" ht="25.5">
      <c r="A89" s="1172" t="s">
        <v>434</v>
      </c>
      <c r="B89" s="1181" t="s">
        <v>436</v>
      </c>
      <c r="C89" s="1169"/>
      <c r="D89" s="1232"/>
      <c r="E89" s="1173"/>
      <c r="F89" s="1867"/>
    </row>
    <row r="90" spans="1:6" s="1124" customFormat="1" ht="25.5">
      <c r="A90" s="1172"/>
      <c r="B90" s="1181" t="s">
        <v>435</v>
      </c>
      <c r="C90" s="1169"/>
      <c r="D90" s="1232"/>
      <c r="E90" s="1173"/>
      <c r="F90" s="1867"/>
    </row>
    <row r="91" spans="1:6" s="1124" customFormat="1" ht="12.75">
      <c r="A91" s="1172"/>
      <c r="B91" s="1181"/>
      <c r="C91" s="1169"/>
      <c r="D91" s="1232"/>
      <c r="E91" s="1173"/>
      <c r="F91" s="1867"/>
    </row>
    <row r="92" spans="1:6" s="1124" customFormat="1" ht="27">
      <c r="A92" s="1172"/>
      <c r="B92" s="1181" t="s">
        <v>432</v>
      </c>
      <c r="C92" s="1169" t="s">
        <v>431</v>
      </c>
      <c r="D92" s="1230">
        <v>785</v>
      </c>
      <c r="E92" s="1173"/>
      <c r="F92" s="1867">
        <f>D92*E92</f>
        <v>0</v>
      </c>
    </row>
    <row r="93" spans="1:6" s="1124" customFormat="1" ht="12.75">
      <c r="A93" s="1172"/>
      <c r="B93" s="1181"/>
      <c r="C93" s="1169"/>
      <c r="D93" s="1230"/>
      <c r="E93" s="1173"/>
      <c r="F93" s="1867"/>
    </row>
    <row r="94" spans="1:6" s="1124" customFormat="1" ht="38.25">
      <c r="A94" s="1172" t="s">
        <v>430</v>
      </c>
      <c r="B94" s="1181" t="s">
        <v>433</v>
      </c>
      <c r="C94" s="1169"/>
      <c r="D94" s="1230"/>
      <c r="E94" s="1173"/>
      <c r="F94" s="1867"/>
    </row>
    <row r="95" spans="1:6" s="1124" customFormat="1" ht="12.75">
      <c r="A95" s="1172"/>
      <c r="B95" s="1181"/>
      <c r="C95" s="1169"/>
      <c r="D95" s="1230"/>
      <c r="E95" s="1173"/>
      <c r="F95" s="1867"/>
    </row>
    <row r="96" spans="1:6" s="1124" customFormat="1" ht="27">
      <c r="A96" s="1172"/>
      <c r="B96" s="1181" t="s">
        <v>432</v>
      </c>
      <c r="C96" s="1169" t="s">
        <v>431</v>
      </c>
      <c r="D96" s="1230">
        <v>700</v>
      </c>
      <c r="E96" s="1173"/>
      <c r="F96" s="1867">
        <f>D96*E96</f>
        <v>0</v>
      </c>
    </row>
    <row r="97" spans="1:6" s="1124" customFormat="1" ht="12.75">
      <c r="A97" s="1172"/>
      <c r="B97" s="1181"/>
      <c r="C97" s="1169"/>
      <c r="D97" s="1230"/>
      <c r="E97" s="1173"/>
      <c r="F97" s="1867"/>
    </row>
    <row r="98" spans="1:6" s="1124" customFormat="1" ht="25.5">
      <c r="A98" s="1172" t="s">
        <v>1125</v>
      </c>
      <c r="B98" s="1181" t="s">
        <v>429</v>
      </c>
      <c r="C98" s="1169"/>
      <c r="D98" s="1232"/>
      <c r="E98" s="1173"/>
      <c r="F98" s="1867"/>
    </row>
    <row r="99" spans="1:6" s="1124" customFormat="1" ht="12.75">
      <c r="A99" s="1172"/>
      <c r="B99" s="1181"/>
      <c r="C99" s="1169"/>
      <c r="D99" s="1232"/>
      <c r="E99" s="1173"/>
      <c r="F99" s="1867"/>
    </row>
    <row r="100" spans="1:6" s="1124" customFormat="1" ht="12.75">
      <c r="A100" s="1172"/>
      <c r="B100" s="1181" t="s">
        <v>428</v>
      </c>
      <c r="C100" s="1169" t="s">
        <v>48</v>
      </c>
      <c r="D100" s="1230">
        <v>1006</v>
      </c>
      <c r="E100" s="1173"/>
      <c r="F100" s="1867">
        <f>D100*E100</f>
        <v>0</v>
      </c>
    </row>
    <row r="101" spans="1:6" s="1124" customFormat="1" ht="12.75">
      <c r="A101" s="1172"/>
      <c r="B101" s="1181"/>
      <c r="C101" s="1169"/>
      <c r="D101" s="1230"/>
      <c r="E101" s="1173"/>
      <c r="F101" s="1867"/>
    </row>
    <row r="102" spans="1:6" s="1157" customFormat="1" ht="12.75">
      <c r="A102" s="1207"/>
      <c r="B102" s="1160" t="s">
        <v>1124</v>
      </c>
      <c r="C102" s="1245"/>
      <c r="D102" s="1244"/>
      <c r="E102" s="1158"/>
      <c r="F102" s="1868">
        <f>F100+F96+F92+F87+F83+F79+F75+F70+F66+F62+F57+F52+F49+F45+F41+F36+F31+F25+F21+F17+F13</f>
        <v>0</v>
      </c>
    </row>
    <row r="103" spans="1:6" ht="12.75">
      <c r="A103" s="1166"/>
      <c r="B103" s="1155"/>
      <c r="C103" s="1242"/>
      <c r="D103" s="1241"/>
      <c r="E103" s="1153"/>
      <c r="F103" s="1869"/>
    </row>
    <row r="104" spans="1:6" ht="12.75">
      <c r="A104" s="1166"/>
      <c r="B104" s="1228"/>
      <c r="E104" s="1162"/>
      <c r="F104" s="1861"/>
    </row>
    <row r="105" spans="1:6" s="1157" customFormat="1" ht="12.75">
      <c r="A105" s="1240" t="s">
        <v>1123</v>
      </c>
      <c r="B105" s="1239" t="s">
        <v>331</v>
      </c>
      <c r="C105" s="1195"/>
      <c r="D105" s="1194"/>
      <c r="E105" s="1193"/>
      <c r="F105" s="1863"/>
    </row>
    <row r="106" spans="1:6" ht="12.75">
      <c r="A106" s="1243"/>
      <c r="B106" s="1246"/>
      <c r="E106" s="1162"/>
      <c r="F106" s="1861"/>
    </row>
    <row r="107" spans="1:6" s="1124" customFormat="1" ht="76.5">
      <c r="A107" s="1172" t="s">
        <v>6</v>
      </c>
      <c r="B107" s="1216" t="s">
        <v>425</v>
      </c>
      <c r="C107" s="1169"/>
      <c r="D107" s="1230"/>
      <c r="E107" s="1173"/>
      <c r="F107" s="1864"/>
    </row>
    <row r="108" spans="1:6" s="1124" customFormat="1" ht="12.75">
      <c r="A108" s="1172"/>
      <c r="B108" s="1216"/>
      <c r="C108" s="1169"/>
      <c r="D108" s="1230"/>
      <c r="E108" s="1173"/>
      <c r="F108" s="1864"/>
    </row>
    <row r="109" spans="1:6" s="1124" customFormat="1" ht="14.25">
      <c r="A109" s="1172"/>
      <c r="B109" s="1216" t="s">
        <v>424</v>
      </c>
      <c r="C109" s="1164" t="s">
        <v>270</v>
      </c>
      <c r="D109" s="1187">
        <v>150</v>
      </c>
      <c r="E109" s="1173"/>
      <c r="F109" s="1864">
        <f>D109*E109</f>
        <v>0</v>
      </c>
    </row>
    <row r="110" spans="1:6" s="1124" customFormat="1" ht="12.75">
      <c r="A110" s="1172"/>
      <c r="B110" s="1175"/>
      <c r="C110" s="1169"/>
      <c r="D110" s="1230"/>
      <c r="E110" s="1173"/>
      <c r="F110" s="1864"/>
    </row>
    <row r="111" spans="1:6" s="1157" customFormat="1" ht="12.75">
      <c r="A111" s="1240"/>
      <c r="B111" s="1160" t="s">
        <v>1122</v>
      </c>
      <c r="C111" s="1245"/>
      <c r="D111" s="1244"/>
      <c r="E111" s="1158"/>
      <c r="F111" s="1868">
        <f>F109</f>
        <v>0</v>
      </c>
    </row>
    <row r="112" spans="1:6" ht="12.75">
      <c r="A112" s="1243"/>
      <c r="B112" s="1155"/>
      <c r="C112" s="1242"/>
      <c r="D112" s="1241"/>
      <c r="E112" s="1153"/>
      <c r="F112" s="1869"/>
    </row>
    <row r="113" spans="1:6" ht="12.75">
      <c r="A113" s="1166"/>
      <c r="B113" s="1228"/>
      <c r="E113" s="1162"/>
      <c r="F113" s="1861"/>
    </row>
    <row r="114" spans="1:6" s="1157" customFormat="1" ht="12.75" customHeight="1">
      <c r="A114" s="1240" t="s">
        <v>1121</v>
      </c>
      <c r="B114" s="1239" t="s">
        <v>421</v>
      </c>
      <c r="C114" s="1238"/>
      <c r="D114" s="1237"/>
      <c r="E114" s="1236"/>
      <c r="F114" s="1870"/>
    </row>
    <row r="115" spans="1:4" ht="12.75" customHeight="1">
      <c r="A115" s="1235"/>
      <c r="B115" s="1234"/>
      <c r="C115" s="1144"/>
      <c r="D115" s="1142"/>
    </row>
    <row r="116" spans="1:5" ht="25.5">
      <c r="A116" s="1231" t="s">
        <v>6</v>
      </c>
      <c r="B116" s="1233" t="s">
        <v>420</v>
      </c>
      <c r="C116" s="1212"/>
      <c r="D116" s="1174"/>
      <c r="E116" s="1232"/>
    </row>
    <row r="117" spans="1:6" ht="12.75" customHeight="1">
      <c r="A117" s="1231"/>
      <c r="B117" s="1181" t="s">
        <v>419</v>
      </c>
      <c r="C117" s="1212" t="s">
        <v>313</v>
      </c>
      <c r="D117" s="1174">
        <v>70</v>
      </c>
      <c r="E117" s="1167"/>
      <c r="F117" s="1861">
        <f>D117*E117</f>
        <v>0</v>
      </c>
    </row>
    <row r="118" spans="1:6" ht="12.75" customHeight="1">
      <c r="A118" s="1231"/>
      <c r="B118" s="1181"/>
      <c r="C118" s="1212"/>
      <c r="D118" s="1174"/>
      <c r="E118" s="1167"/>
      <c r="F118" s="1861"/>
    </row>
    <row r="119" spans="1:6" s="1124" customFormat="1" ht="38.25">
      <c r="A119" s="1231" t="s">
        <v>7</v>
      </c>
      <c r="B119" s="1216" t="s">
        <v>418</v>
      </c>
      <c r="C119" s="1169"/>
      <c r="D119" s="1230"/>
      <c r="E119" s="1229"/>
      <c r="F119" s="1864"/>
    </row>
    <row r="120" spans="1:6" s="1124" customFormat="1" ht="12.75">
      <c r="A120" s="1172"/>
      <c r="B120" s="1181"/>
      <c r="C120" s="1169"/>
      <c r="D120" s="1230"/>
      <c r="E120" s="1229"/>
      <c r="F120" s="1864"/>
    </row>
    <row r="121" spans="1:6" s="1124" customFormat="1" ht="12.75">
      <c r="A121" s="1172"/>
      <c r="B121" s="1216" t="s">
        <v>417</v>
      </c>
      <c r="C121" s="1169" t="s">
        <v>309</v>
      </c>
      <c r="D121" s="1174">
        <v>7000</v>
      </c>
      <c r="E121" s="1229"/>
      <c r="F121" s="1864">
        <f>D121*E121</f>
        <v>0</v>
      </c>
    </row>
    <row r="122" spans="1:6" s="1124" customFormat="1" ht="12.75">
      <c r="A122" s="1172"/>
      <c r="B122" s="1181"/>
      <c r="C122" s="1169"/>
      <c r="D122" s="1230"/>
      <c r="E122" s="1229"/>
      <c r="F122" s="1864"/>
    </row>
    <row r="123" spans="1:6" s="1157" customFormat="1" ht="12.75">
      <c r="A123" s="1207"/>
      <c r="B123" s="1206" t="s">
        <v>1120</v>
      </c>
      <c r="C123" s="1205"/>
      <c r="D123" s="1204"/>
      <c r="E123" s="1158"/>
      <c r="F123" s="1871">
        <f>F121+F117</f>
        <v>0</v>
      </c>
    </row>
    <row r="124" spans="1:6" ht="12.75">
      <c r="A124" s="1166"/>
      <c r="B124" s="1220"/>
      <c r="C124" s="1218"/>
      <c r="D124" s="1217"/>
      <c r="E124" s="1153"/>
      <c r="F124" s="1872"/>
    </row>
    <row r="125" spans="1:6" ht="12.75">
      <c r="A125" s="1166"/>
      <c r="B125" s="1228"/>
      <c r="C125" s="1182"/>
      <c r="D125" s="1219"/>
      <c r="E125" s="1162"/>
      <c r="F125" s="1861"/>
    </row>
    <row r="126" spans="1:6" s="1157" customFormat="1" ht="12.75">
      <c r="A126" s="1197" t="s">
        <v>1119</v>
      </c>
      <c r="B126" s="1196" t="s">
        <v>262</v>
      </c>
      <c r="C126" s="1227"/>
      <c r="D126" s="1226"/>
      <c r="E126" s="1193"/>
      <c r="F126" s="1863"/>
    </row>
    <row r="127" spans="1:6" s="1188" customFormat="1" ht="12.75">
      <c r="A127" s="1192"/>
      <c r="B127" s="1191"/>
      <c r="C127" s="1178"/>
      <c r="D127" s="1225"/>
      <c r="E127" s="1167"/>
      <c r="F127" s="1873"/>
    </row>
    <row r="128" spans="1:6" s="1188" customFormat="1" ht="267.75">
      <c r="A128" s="1172" t="s">
        <v>6</v>
      </c>
      <c r="B128" s="1216" t="s">
        <v>412</v>
      </c>
      <c r="C128" s="1212"/>
      <c r="F128" s="1874"/>
    </row>
    <row r="129" spans="1:6" s="1188" customFormat="1" ht="38.25">
      <c r="A129" s="1172"/>
      <c r="B129" s="1209" t="s">
        <v>1115</v>
      </c>
      <c r="C129" s="1212"/>
      <c r="F129" s="1874"/>
    </row>
    <row r="130" spans="1:6" s="1188" customFormat="1" ht="25.5">
      <c r="A130" s="1172"/>
      <c r="B130" s="1209" t="s">
        <v>1118</v>
      </c>
      <c r="C130" s="1212"/>
      <c r="F130" s="1874"/>
    </row>
    <row r="131" spans="1:6" s="1188" customFormat="1" ht="12.75">
      <c r="A131" s="1172"/>
      <c r="B131" s="1209"/>
      <c r="C131" s="1212"/>
      <c r="F131" s="1874"/>
    </row>
    <row r="132" spans="1:6" s="1188" customFormat="1" ht="12.75">
      <c r="A132" s="1172"/>
      <c r="B132" s="1165" t="s">
        <v>410</v>
      </c>
      <c r="C132" s="1212"/>
      <c r="F132" s="1874"/>
    </row>
    <row r="133" spans="1:6" s="1188" customFormat="1" ht="12.75">
      <c r="A133" s="1172"/>
      <c r="B133" s="1165"/>
      <c r="C133" s="1212"/>
      <c r="F133" s="1874"/>
    </row>
    <row r="134" spans="2:6" s="1188" customFormat="1" ht="12.75">
      <c r="B134" s="1165" t="s">
        <v>409</v>
      </c>
      <c r="C134" s="1185" t="s">
        <v>48</v>
      </c>
      <c r="D134" s="1221">
        <v>257</v>
      </c>
      <c r="F134" s="1874">
        <f>D134*E134</f>
        <v>0</v>
      </c>
    </row>
    <row r="135" spans="1:6" ht="12.75">
      <c r="A135" s="1192"/>
      <c r="B135" s="1224"/>
      <c r="C135" s="1182"/>
      <c r="D135" s="1219"/>
      <c r="E135" s="1162"/>
      <c r="F135" s="1861"/>
    </row>
    <row r="136" spans="1:6" ht="267.75">
      <c r="A136" s="1172" t="s">
        <v>7</v>
      </c>
      <c r="B136" s="1216" t="s">
        <v>412</v>
      </c>
      <c r="C136" s="1182"/>
      <c r="D136" s="1219"/>
      <c r="E136" s="1162"/>
      <c r="F136" s="1861"/>
    </row>
    <row r="137" spans="1:6" ht="25.5">
      <c r="A137" s="1172"/>
      <c r="B137" s="1209" t="s">
        <v>1117</v>
      </c>
      <c r="C137" s="1182"/>
      <c r="D137" s="1219"/>
      <c r="E137" s="1162"/>
      <c r="F137" s="1861"/>
    </row>
    <row r="138" spans="1:6" ht="12.75">
      <c r="A138" s="1171"/>
      <c r="B138" s="1165" t="s">
        <v>410</v>
      </c>
      <c r="C138" s="1182"/>
      <c r="D138" s="1219"/>
      <c r="E138" s="1162"/>
      <c r="F138" s="1861"/>
    </row>
    <row r="139" spans="1:6" ht="12.75">
      <c r="A139" s="1171"/>
      <c r="B139" s="1165"/>
      <c r="C139" s="1182"/>
      <c r="D139" s="1219"/>
      <c r="E139" s="1162"/>
      <c r="F139" s="1861"/>
    </row>
    <row r="140" spans="1:6" ht="12.75">
      <c r="A140" s="1171"/>
      <c r="B140" s="1165" t="s">
        <v>409</v>
      </c>
      <c r="C140" s="1185" t="s">
        <v>48</v>
      </c>
      <c r="D140" s="1221">
        <v>749</v>
      </c>
      <c r="E140" s="1162"/>
      <c r="F140" s="1861">
        <f>D140*E140</f>
        <v>0</v>
      </c>
    </row>
    <row r="141" spans="1:6" ht="12.75">
      <c r="A141" s="1171"/>
      <c r="B141" s="1165"/>
      <c r="C141" s="1185"/>
      <c r="D141" s="1221"/>
      <c r="E141" s="1162"/>
      <c r="F141" s="1861"/>
    </row>
    <row r="142" spans="1:6" s="1222" customFormat="1" ht="51">
      <c r="A142" s="1172" t="s">
        <v>8</v>
      </c>
      <c r="B142" s="1165" t="s">
        <v>1116</v>
      </c>
      <c r="C142" s="1185"/>
      <c r="D142" s="1163"/>
      <c r="E142" s="1223"/>
      <c r="F142" s="1862"/>
    </row>
    <row r="143" spans="1:6" s="1222" customFormat="1" ht="12.75">
      <c r="A143" s="1172"/>
      <c r="B143" s="1165"/>
      <c r="C143" s="1185"/>
      <c r="D143" s="1163"/>
      <c r="E143" s="1223"/>
      <c r="F143" s="1862"/>
    </row>
    <row r="144" spans="1:6" s="1222" customFormat="1" ht="38.25">
      <c r="A144" s="1172"/>
      <c r="B144" s="1146" t="s">
        <v>407</v>
      </c>
      <c r="C144" s="1144"/>
      <c r="D144" s="1142"/>
      <c r="E144" s="1163"/>
      <c r="F144" s="1867"/>
    </row>
    <row r="145" spans="1:6" s="1188" customFormat="1" ht="12.75">
      <c r="A145" s="1172"/>
      <c r="B145" s="1209"/>
      <c r="C145" s="1212"/>
      <c r="F145" s="1874"/>
    </row>
    <row r="146" spans="1:6" s="1188" customFormat="1" ht="12.75">
      <c r="A146" s="1172"/>
      <c r="B146" s="1209" t="s">
        <v>264</v>
      </c>
      <c r="C146" s="1212" t="s">
        <v>53</v>
      </c>
      <c r="D146" s="1221">
        <v>80</v>
      </c>
      <c r="F146" s="1874">
        <f>D146*E146</f>
        <v>0</v>
      </c>
    </row>
    <row r="147" spans="1:6" s="1188" customFormat="1" ht="12.75">
      <c r="A147" s="1171"/>
      <c r="B147" s="1201"/>
      <c r="C147" s="1200"/>
      <c r="D147" s="1199"/>
      <c r="E147" s="1198"/>
      <c r="F147" s="1875"/>
    </row>
    <row r="148" spans="1:6" ht="255">
      <c r="A148" s="1172" t="s">
        <v>10</v>
      </c>
      <c r="B148" s="1216" t="s">
        <v>406</v>
      </c>
      <c r="C148" s="1182"/>
      <c r="D148" s="1219"/>
      <c r="E148" s="1162"/>
      <c r="F148" s="1861"/>
    </row>
    <row r="149" spans="1:6" ht="12.75">
      <c r="A149" s="1172"/>
      <c r="B149" s="1216"/>
      <c r="C149" s="1182"/>
      <c r="D149" s="1219"/>
      <c r="E149" s="1162"/>
      <c r="F149" s="1861"/>
    </row>
    <row r="150" spans="1:4" ht="38.25">
      <c r="A150" s="1172"/>
      <c r="B150" s="1209" t="s">
        <v>1115</v>
      </c>
      <c r="C150" s="1212"/>
      <c r="D150" s="1174"/>
    </row>
    <row r="151" spans="1:4" ht="30" customHeight="1">
      <c r="A151" s="1172"/>
      <c r="B151" s="1216" t="s">
        <v>1114</v>
      </c>
      <c r="C151" s="1212"/>
      <c r="D151" s="1174"/>
    </row>
    <row r="152" spans="1:6" ht="12.75">
      <c r="A152" s="1171"/>
      <c r="B152" s="1220"/>
      <c r="C152" s="1218"/>
      <c r="D152" s="1217"/>
      <c r="E152" s="1153"/>
      <c r="F152" s="1872"/>
    </row>
    <row r="153" spans="1:6" ht="12.75">
      <c r="A153" s="1172"/>
      <c r="B153" s="1216" t="s">
        <v>1111</v>
      </c>
      <c r="C153" s="1212" t="s">
        <v>53</v>
      </c>
      <c r="D153" s="1174">
        <v>2</v>
      </c>
      <c r="F153" s="1862">
        <f>D153*E153</f>
        <v>0</v>
      </c>
    </row>
    <row r="154" spans="1:6" ht="12.75">
      <c r="A154" s="1172"/>
      <c r="B154" s="1216" t="s">
        <v>401</v>
      </c>
      <c r="C154" s="1212" t="s">
        <v>53</v>
      </c>
      <c r="D154" s="1174">
        <v>6</v>
      </c>
      <c r="F154" s="1862">
        <f>D154*E154</f>
        <v>0</v>
      </c>
    </row>
    <row r="155" spans="1:6" ht="12.75">
      <c r="A155" s="1172"/>
      <c r="B155" s="1216" t="s">
        <v>1109</v>
      </c>
      <c r="C155" s="1212" t="s">
        <v>53</v>
      </c>
      <c r="D155" s="1174">
        <v>1</v>
      </c>
      <c r="F155" s="1862">
        <f>D155*E155</f>
        <v>0</v>
      </c>
    </row>
    <row r="156" spans="1:4" ht="12.75">
      <c r="A156" s="1172"/>
      <c r="B156" s="1216"/>
      <c r="C156" s="1212"/>
      <c r="D156" s="1174"/>
    </row>
    <row r="157" spans="1:6" ht="255">
      <c r="A157" s="1172" t="s">
        <v>29</v>
      </c>
      <c r="B157" s="1216" t="s">
        <v>406</v>
      </c>
      <c r="C157" s="1182"/>
      <c r="D157" s="1219"/>
      <c r="E157" s="1162"/>
      <c r="F157" s="1861"/>
    </row>
    <row r="158" spans="1:6" ht="25.5">
      <c r="A158" s="1171"/>
      <c r="B158" s="1216" t="s">
        <v>1113</v>
      </c>
      <c r="C158" s="1218"/>
      <c r="D158" s="1217"/>
      <c r="E158" s="1153"/>
      <c r="F158" s="1872"/>
    </row>
    <row r="159" spans="1:6" ht="12.75">
      <c r="A159" s="1171"/>
      <c r="B159" s="1216"/>
      <c r="C159" s="1218"/>
      <c r="D159" s="1217"/>
      <c r="E159" s="1153"/>
      <c r="F159" s="1872"/>
    </row>
    <row r="160" spans="1:6" ht="12.75">
      <c r="A160" s="1172"/>
      <c r="B160" s="1216" t="s">
        <v>1112</v>
      </c>
      <c r="C160" s="1212" t="s">
        <v>53</v>
      </c>
      <c r="D160" s="1174">
        <v>2</v>
      </c>
      <c r="F160" s="1862">
        <f aca="true" t="shared" si="0" ref="F160:F165">D160*E160</f>
        <v>0</v>
      </c>
    </row>
    <row r="161" spans="1:6" ht="12.75">
      <c r="A161" s="1172"/>
      <c r="B161" s="1216" t="s">
        <v>400</v>
      </c>
      <c r="C161" s="1212" t="s">
        <v>53</v>
      </c>
      <c r="D161" s="1174">
        <v>2</v>
      </c>
      <c r="F161" s="1862">
        <f t="shared" si="0"/>
        <v>0</v>
      </c>
    </row>
    <row r="162" spans="1:6" ht="12.75">
      <c r="A162" s="1172"/>
      <c r="B162" s="1216" t="s">
        <v>1111</v>
      </c>
      <c r="C162" s="1212" t="s">
        <v>53</v>
      </c>
      <c r="D162" s="1174">
        <v>5</v>
      </c>
      <c r="F162" s="1862">
        <f t="shared" si="0"/>
        <v>0</v>
      </c>
    </row>
    <row r="163" spans="1:6" ht="12.75">
      <c r="A163" s="1172"/>
      <c r="B163" s="1216" t="s">
        <v>1110</v>
      </c>
      <c r="C163" s="1212" t="s">
        <v>53</v>
      </c>
      <c r="D163" s="1174">
        <v>1</v>
      </c>
      <c r="F163" s="1862">
        <f t="shared" si="0"/>
        <v>0</v>
      </c>
    </row>
    <row r="164" spans="1:6" ht="12.75">
      <c r="A164" s="1172"/>
      <c r="B164" s="1216" t="s">
        <v>401</v>
      </c>
      <c r="C164" s="1212" t="s">
        <v>53</v>
      </c>
      <c r="D164" s="1174">
        <v>3</v>
      </c>
      <c r="F164" s="1862">
        <f t="shared" si="0"/>
        <v>0</v>
      </c>
    </row>
    <row r="165" spans="1:6" ht="12.75">
      <c r="A165" s="1172"/>
      <c r="B165" s="1216" t="s">
        <v>1109</v>
      </c>
      <c r="C165" s="1212" t="s">
        <v>53</v>
      </c>
      <c r="D165" s="1174">
        <v>1</v>
      </c>
      <c r="F165" s="1862">
        <f t="shared" si="0"/>
        <v>0</v>
      </c>
    </row>
    <row r="166" spans="1:4" ht="12.75">
      <c r="A166" s="1172"/>
      <c r="B166" s="1216"/>
      <c r="C166" s="1212"/>
      <c r="D166" s="1174"/>
    </row>
    <row r="167" spans="1:6" s="1188" customFormat="1" ht="38.25">
      <c r="A167" s="1215" t="s">
        <v>115</v>
      </c>
      <c r="B167" s="1214" t="s">
        <v>1108</v>
      </c>
      <c r="F167" s="1874"/>
    </row>
    <row r="168" spans="1:6" s="1188" customFormat="1" ht="25.5">
      <c r="A168" s="1171"/>
      <c r="B168" s="1213" t="s">
        <v>398</v>
      </c>
      <c r="C168" s="1200"/>
      <c r="D168" s="1199"/>
      <c r="E168" s="1198"/>
      <c r="F168" s="1875"/>
    </row>
    <row r="169" spans="1:6" s="1188" customFormat="1" ht="12.75">
      <c r="A169" s="1171"/>
      <c r="B169" s="1213"/>
      <c r="C169" s="1200"/>
      <c r="D169" s="1199"/>
      <c r="E169" s="1198"/>
      <c r="F169" s="1875"/>
    </row>
    <row r="170" spans="1:6" s="1188" customFormat="1" ht="12.75">
      <c r="A170" s="1171"/>
      <c r="B170" s="1213" t="s">
        <v>49</v>
      </c>
      <c r="C170" s="1212" t="s">
        <v>48</v>
      </c>
      <c r="D170" s="1174">
        <v>1006</v>
      </c>
      <c r="E170" s="1198"/>
      <c r="F170" s="1875">
        <f>D170*E170</f>
        <v>0</v>
      </c>
    </row>
    <row r="171" spans="1:6" s="1188" customFormat="1" ht="12.75">
      <c r="A171" s="1171"/>
      <c r="B171" s="1213"/>
      <c r="C171" s="1212"/>
      <c r="D171" s="1174"/>
      <c r="E171" s="1198"/>
      <c r="F171" s="1875"/>
    </row>
    <row r="172" spans="1:6" s="1188" customFormat="1" ht="12.75">
      <c r="A172" s="1171"/>
      <c r="B172" s="1213"/>
      <c r="C172" s="1212"/>
      <c r="D172" s="1174"/>
      <c r="E172" s="1198"/>
      <c r="F172" s="1875"/>
    </row>
    <row r="173" spans="1:6" ht="12.75">
      <c r="A173" s="1172" t="s">
        <v>105</v>
      </c>
      <c r="B173" s="1165" t="s">
        <v>397</v>
      </c>
      <c r="E173" s="1162"/>
      <c r="F173" s="1861"/>
    </row>
    <row r="174" spans="1:6" ht="63.75">
      <c r="A174" s="1171"/>
      <c r="B174" s="1211" t="s">
        <v>396</v>
      </c>
      <c r="E174" s="1162"/>
      <c r="F174" s="1861"/>
    </row>
    <row r="175" spans="1:6" ht="63.75">
      <c r="A175" s="1171"/>
      <c r="B175" s="1211" t="s">
        <v>1107</v>
      </c>
      <c r="E175" s="1162"/>
      <c r="F175" s="1861"/>
    </row>
    <row r="176" spans="1:6" ht="12.75">
      <c r="A176" s="1171"/>
      <c r="B176" s="1211" t="s">
        <v>1106</v>
      </c>
      <c r="E176" s="1162"/>
      <c r="F176" s="1861"/>
    </row>
    <row r="177" spans="1:6" ht="12.75">
      <c r="A177" s="1171"/>
      <c r="B177" s="1165"/>
      <c r="E177" s="1162"/>
      <c r="F177" s="1861"/>
    </row>
    <row r="178" spans="1:6" ht="12.75">
      <c r="A178" s="1171"/>
      <c r="B178" s="1165" t="s">
        <v>393</v>
      </c>
      <c r="E178" s="1162"/>
      <c r="F178" s="1861"/>
    </row>
    <row r="179" spans="1:6" s="1124" customFormat="1" ht="12.75">
      <c r="A179" s="1171"/>
      <c r="B179" s="1209" t="s">
        <v>385</v>
      </c>
      <c r="C179" s="1164" t="s">
        <v>287</v>
      </c>
      <c r="D179" s="1163">
        <v>1036</v>
      </c>
      <c r="E179" s="1173"/>
      <c r="F179" s="1862">
        <f>D179*E179</f>
        <v>0</v>
      </c>
    </row>
    <row r="180" spans="1:6" ht="12.75" customHeight="1">
      <c r="A180" s="1171"/>
      <c r="B180" s="1208"/>
      <c r="E180" s="1162"/>
      <c r="F180" s="1861"/>
    </row>
    <row r="181" spans="1:6" ht="12.75">
      <c r="A181" s="1172" t="s">
        <v>286</v>
      </c>
      <c r="B181" s="1165" t="s">
        <v>392</v>
      </c>
      <c r="C181" s="1164"/>
      <c r="D181" s="1163"/>
      <c r="E181" s="1162"/>
      <c r="F181" s="1861"/>
    </row>
    <row r="182" spans="1:6" ht="76.5">
      <c r="A182" s="1172"/>
      <c r="B182" s="1210" t="s">
        <v>391</v>
      </c>
      <c r="C182" s="1164"/>
      <c r="D182" s="1163"/>
      <c r="E182" s="1162"/>
      <c r="F182" s="1861"/>
    </row>
    <row r="183" spans="1:6" ht="38.25">
      <c r="A183" s="1172"/>
      <c r="B183" s="1165" t="s">
        <v>390</v>
      </c>
      <c r="C183" s="1164"/>
      <c r="D183" s="1163"/>
      <c r="E183" s="1162"/>
      <c r="F183" s="1861"/>
    </row>
    <row r="184" spans="1:6" ht="25.5">
      <c r="A184" s="1172"/>
      <c r="B184" s="1165" t="s">
        <v>389</v>
      </c>
      <c r="C184" s="1164"/>
      <c r="D184" s="1163"/>
      <c r="E184" s="1162"/>
      <c r="F184" s="1861"/>
    </row>
    <row r="185" spans="1:6" ht="25.5">
      <c r="A185" s="1172"/>
      <c r="B185" s="1165" t="s">
        <v>388</v>
      </c>
      <c r="C185" s="1164"/>
      <c r="D185" s="1163"/>
      <c r="E185" s="1162"/>
      <c r="F185" s="1861"/>
    </row>
    <row r="186" spans="1:6" ht="12.75">
      <c r="A186" s="1172"/>
      <c r="B186" s="1165" t="s">
        <v>1105</v>
      </c>
      <c r="C186" s="1164"/>
      <c r="D186" s="1163"/>
      <c r="E186" s="1162"/>
      <c r="F186" s="1861"/>
    </row>
    <row r="187" spans="1:6" ht="12.75">
      <c r="A187" s="1172"/>
      <c r="B187" s="1165"/>
      <c r="C187" s="1164"/>
      <c r="D187" s="1163"/>
      <c r="E187" s="1162"/>
      <c r="F187" s="1861"/>
    </row>
    <row r="188" spans="1:6" ht="12.75">
      <c r="A188" s="1172"/>
      <c r="B188" s="1165" t="s">
        <v>386</v>
      </c>
      <c r="C188" s="1164"/>
      <c r="D188" s="1163"/>
      <c r="E188" s="1162"/>
      <c r="F188" s="1861"/>
    </row>
    <row r="189" spans="1:6" s="1124" customFormat="1" ht="12.75">
      <c r="A189" s="1172"/>
      <c r="B189" s="1209" t="s">
        <v>385</v>
      </c>
      <c r="C189" s="1164" t="s">
        <v>287</v>
      </c>
      <c r="D189" s="1163">
        <v>1036</v>
      </c>
      <c r="E189" s="1173"/>
      <c r="F189" s="1862">
        <f>D189*E189</f>
        <v>0</v>
      </c>
    </row>
    <row r="190" spans="1:6" ht="12.75" customHeight="1">
      <c r="A190" s="1171"/>
      <c r="B190" s="1208"/>
      <c r="E190" s="1162"/>
      <c r="F190" s="1861"/>
    </row>
    <row r="191" spans="1:6" ht="63.75">
      <c r="A191" s="1172" t="s">
        <v>282</v>
      </c>
      <c r="B191" s="1165" t="s">
        <v>1104</v>
      </c>
      <c r="C191" s="1164"/>
      <c r="D191" s="1163"/>
      <c r="E191" s="1162"/>
      <c r="F191" s="1861"/>
    </row>
    <row r="192" spans="1:6" ht="12.75">
      <c r="A192" s="1172"/>
      <c r="B192" s="1165" t="s">
        <v>1103</v>
      </c>
      <c r="C192" s="1164"/>
      <c r="D192" s="1163"/>
      <c r="E192" s="1162"/>
      <c r="F192" s="1861"/>
    </row>
    <row r="193" spans="1:6" ht="12.75">
      <c r="A193" s="1172"/>
      <c r="B193" s="1165"/>
      <c r="C193" s="1164"/>
      <c r="D193" s="1163"/>
      <c r="E193" s="1162"/>
      <c r="F193" s="1861"/>
    </row>
    <row r="194" spans="1:6" ht="38.25">
      <c r="A194" s="1172"/>
      <c r="B194" s="1165" t="s">
        <v>1102</v>
      </c>
      <c r="C194" s="1164" t="s">
        <v>13</v>
      </c>
      <c r="D194" s="1163">
        <v>1</v>
      </c>
      <c r="E194" s="1162"/>
      <c r="F194" s="1877">
        <f>D194*E194</f>
        <v>0</v>
      </c>
    </row>
    <row r="195" spans="1:6" s="1188" customFormat="1" ht="12.75">
      <c r="A195" s="1171"/>
      <c r="B195" s="1201"/>
      <c r="C195" s="1200"/>
      <c r="D195" s="1199"/>
      <c r="E195" s="1198"/>
      <c r="F195" s="1875"/>
    </row>
    <row r="196" spans="1:8" s="1188" customFormat="1" ht="12.75">
      <c r="A196" s="1207"/>
      <c r="B196" s="1206" t="s">
        <v>1101</v>
      </c>
      <c r="C196" s="1205"/>
      <c r="D196" s="1204"/>
      <c r="E196" s="1158"/>
      <c r="F196" s="1871">
        <f>F194+F189+F179+F170+F165+F164+F163+F162+F161+F160+F155+F154+F153+F146+F140+F134</f>
        <v>0</v>
      </c>
      <c r="G196" s="1203"/>
      <c r="H196" s="1202"/>
    </row>
    <row r="197" spans="1:6" s="1188" customFormat="1" ht="12.75">
      <c r="A197" s="1171"/>
      <c r="B197" s="1201"/>
      <c r="C197" s="1200"/>
      <c r="D197" s="1199"/>
      <c r="E197" s="1198"/>
      <c r="F197" s="1875"/>
    </row>
    <row r="198" spans="1:6" s="1157" customFormat="1" ht="12.75">
      <c r="A198" s="1197" t="s">
        <v>1100</v>
      </c>
      <c r="B198" s="1196" t="s">
        <v>59</v>
      </c>
      <c r="C198" s="1195"/>
      <c r="D198" s="1194"/>
      <c r="E198" s="1193"/>
      <c r="F198" s="1863"/>
    </row>
    <row r="199" spans="1:6" s="1188" customFormat="1" ht="12.75">
      <c r="A199" s="1192"/>
      <c r="B199" s="1191"/>
      <c r="C199" s="1190"/>
      <c r="D199" s="1189"/>
      <c r="E199" s="1167"/>
      <c r="F199" s="1873"/>
    </row>
    <row r="200" spans="1:6" s="1124" customFormat="1" ht="38.25">
      <c r="A200" s="1172" t="s">
        <v>6</v>
      </c>
      <c r="B200" s="1165" t="s">
        <v>1099</v>
      </c>
      <c r="C200" s="1127"/>
      <c r="D200" s="1125"/>
      <c r="E200" s="1173"/>
      <c r="F200" s="1862"/>
    </row>
    <row r="201" spans="1:6" s="1124" customFormat="1" ht="51">
      <c r="A201" s="1172"/>
      <c r="B201" s="1165" t="s">
        <v>1098</v>
      </c>
      <c r="E201" s="1173"/>
      <c r="F201" s="1862"/>
    </row>
    <row r="202" spans="1:6" s="1124" customFormat="1" ht="12.75">
      <c r="A202" s="1172"/>
      <c r="B202" s="1165"/>
      <c r="E202" s="1173"/>
      <c r="F202" s="1862"/>
    </row>
    <row r="203" spans="1:6" s="1124" customFormat="1" ht="14.25">
      <c r="A203" s="1172"/>
      <c r="B203" s="369" t="s">
        <v>1097</v>
      </c>
      <c r="C203" s="1164" t="s">
        <v>270</v>
      </c>
      <c r="D203" s="1187">
        <v>450</v>
      </c>
      <c r="E203" s="1173"/>
      <c r="F203" s="1862">
        <f>D203*E203</f>
        <v>0</v>
      </c>
    </row>
    <row r="204" spans="1:6" s="1124" customFormat="1" ht="12.75">
      <c r="A204" s="1171"/>
      <c r="B204" s="1186"/>
      <c r="C204" s="1127"/>
      <c r="D204" s="1125"/>
      <c r="E204" s="1173"/>
      <c r="F204" s="1862"/>
    </row>
    <row r="205" spans="1:6" s="1124" customFormat="1" ht="38.25">
      <c r="A205" s="1172" t="s">
        <v>7</v>
      </c>
      <c r="B205" s="1165" t="s">
        <v>1096</v>
      </c>
      <c r="C205" s="1127"/>
      <c r="D205" s="1125"/>
      <c r="E205" s="1173"/>
      <c r="F205" s="1862"/>
    </row>
    <row r="206" spans="1:6" s="1124" customFormat="1" ht="63.75">
      <c r="A206" s="1172"/>
      <c r="B206" s="1165" t="s">
        <v>1095</v>
      </c>
      <c r="C206" s="1127"/>
      <c r="D206" s="1125"/>
      <c r="E206" s="1173"/>
      <c r="F206" s="1862"/>
    </row>
    <row r="207" spans="1:6" s="1177" customFormat="1" ht="12.75">
      <c r="A207" s="1171"/>
      <c r="B207" s="1184"/>
      <c r="C207" s="1183"/>
      <c r="D207" s="1182"/>
      <c r="E207" s="1125"/>
      <c r="F207" s="1867"/>
    </row>
    <row r="208" spans="1:6" s="1177" customFormat="1" ht="27">
      <c r="A208" s="1171"/>
      <c r="B208" s="369" t="s">
        <v>1094</v>
      </c>
      <c r="C208" s="1144" t="s">
        <v>294</v>
      </c>
      <c r="D208" s="1185">
        <v>1450</v>
      </c>
      <c r="E208" s="1125"/>
      <c r="F208" s="1867">
        <f>D208*E208</f>
        <v>0</v>
      </c>
    </row>
    <row r="209" spans="1:6" s="1177" customFormat="1" ht="12.75">
      <c r="A209" s="1171"/>
      <c r="B209" s="1184"/>
      <c r="C209" s="1183"/>
      <c r="D209" s="1182"/>
      <c r="E209" s="1125"/>
      <c r="F209" s="1867"/>
    </row>
    <row r="210" spans="1:6" s="1177" customFormat="1" ht="25.5">
      <c r="A210" s="1172" t="s">
        <v>8</v>
      </c>
      <c r="B210" s="1165" t="s">
        <v>377</v>
      </c>
      <c r="C210" s="1164"/>
      <c r="D210" s="1142"/>
      <c r="E210" s="1125"/>
      <c r="F210" s="1867"/>
    </row>
    <row r="211" spans="1:6" s="1177" customFormat="1" ht="12.75">
      <c r="A211" s="1172"/>
      <c r="B211" s="1165"/>
      <c r="C211" s="1164"/>
      <c r="D211" s="1142"/>
      <c r="E211" s="1125"/>
      <c r="F211" s="1867"/>
    </row>
    <row r="212" spans="1:6" s="1177" customFormat="1" ht="12.75">
      <c r="A212" s="1172"/>
      <c r="B212" s="1165" t="s">
        <v>374</v>
      </c>
      <c r="C212" s="1164" t="s">
        <v>373</v>
      </c>
      <c r="D212" s="1142">
        <v>1006</v>
      </c>
      <c r="E212" s="1125"/>
      <c r="F212" s="1867">
        <f>D212*E212</f>
        <v>0</v>
      </c>
    </row>
    <row r="213" spans="1:6" s="1177" customFormat="1" ht="12.75">
      <c r="A213" s="1171"/>
      <c r="B213" s="1184"/>
      <c r="C213" s="1183"/>
      <c r="D213" s="1182"/>
      <c r="E213" s="1125"/>
      <c r="F213" s="1867"/>
    </row>
    <row r="214" spans="1:6" s="1177" customFormat="1" ht="38.25">
      <c r="A214" s="1172" t="s">
        <v>10</v>
      </c>
      <c r="B214" s="1181" t="s">
        <v>376</v>
      </c>
      <c r="C214" s="1179"/>
      <c r="D214" s="1178"/>
      <c r="E214" s="1125"/>
      <c r="F214" s="1867"/>
    </row>
    <row r="215" spans="1:6" s="1124" customFormat="1" ht="12.75">
      <c r="A215" s="1171"/>
      <c r="B215" s="1176"/>
      <c r="C215" s="1175"/>
      <c r="D215" s="1175"/>
      <c r="E215" s="1125"/>
      <c r="F215" s="1862"/>
    </row>
    <row r="216" spans="1:6" s="1124" customFormat="1" ht="12.75">
      <c r="A216" s="1171"/>
      <c r="B216" s="1170" t="s">
        <v>374</v>
      </c>
      <c r="C216" s="1169" t="s">
        <v>373</v>
      </c>
      <c r="D216" s="1174">
        <v>15</v>
      </c>
      <c r="E216" s="1125"/>
      <c r="F216" s="1862">
        <f>D216*E216</f>
        <v>0</v>
      </c>
    </row>
    <row r="217" spans="1:6" s="1124" customFormat="1" ht="12.75">
      <c r="A217" s="1171"/>
      <c r="B217" s="1170"/>
      <c r="C217" s="1169"/>
      <c r="D217" s="1174"/>
      <c r="E217" s="1125"/>
      <c r="F217" s="1862"/>
    </row>
    <row r="218" spans="1:6" s="1177" customFormat="1" ht="25.5">
      <c r="A218" s="1172" t="s">
        <v>29</v>
      </c>
      <c r="B218" s="1180" t="s">
        <v>1093</v>
      </c>
      <c r="C218" s="1179"/>
      <c r="D218" s="1178"/>
      <c r="E218" s="1125"/>
      <c r="F218" s="1867"/>
    </row>
    <row r="219" spans="1:6" s="1124" customFormat="1" ht="12.75">
      <c r="A219" s="1171"/>
      <c r="B219" s="1176"/>
      <c r="C219" s="1175"/>
      <c r="D219" s="1175"/>
      <c r="E219" s="1125"/>
      <c r="F219" s="1862"/>
    </row>
    <row r="220" spans="1:6" s="1124" customFormat="1" ht="12.75">
      <c r="A220" s="1171"/>
      <c r="B220" s="1170" t="s">
        <v>374</v>
      </c>
      <c r="C220" s="1169" t="s">
        <v>373</v>
      </c>
      <c r="D220" s="1174">
        <v>6</v>
      </c>
      <c r="E220" s="1125"/>
      <c r="F220" s="1862">
        <f>D220*E220</f>
        <v>0</v>
      </c>
    </row>
    <row r="221" spans="1:6" s="1124" customFormat="1" ht="12.75">
      <c r="A221" s="1171"/>
      <c r="B221" s="1170"/>
      <c r="C221" s="1169"/>
      <c r="D221" s="1174"/>
      <c r="E221" s="1125"/>
      <c r="F221" s="1862"/>
    </row>
    <row r="222" spans="1:6" s="1177" customFormat="1" ht="25.5">
      <c r="A222" s="1172" t="s">
        <v>115</v>
      </c>
      <c r="B222" s="1180" t="s">
        <v>375</v>
      </c>
      <c r="C222" s="1179"/>
      <c r="D222" s="1178"/>
      <c r="E222" s="1125"/>
      <c r="F222" s="1867"/>
    </row>
    <row r="223" spans="1:6" s="1124" customFormat="1" ht="12.75">
      <c r="A223" s="1171"/>
      <c r="B223" s="1176"/>
      <c r="C223" s="1175"/>
      <c r="D223" s="1175"/>
      <c r="E223" s="1125"/>
      <c r="F223" s="1862"/>
    </row>
    <row r="224" spans="1:6" s="1124" customFormat="1" ht="12.75">
      <c r="A224" s="1171"/>
      <c r="B224" s="1170" t="s">
        <v>374</v>
      </c>
      <c r="C224" s="1169" t="s">
        <v>373</v>
      </c>
      <c r="D224" s="1174">
        <v>10</v>
      </c>
      <c r="E224" s="1125"/>
      <c r="F224" s="1862">
        <f>D224*E224</f>
        <v>0</v>
      </c>
    </row>
    <row r="225" spans="1:6" s="1124" customFormat="1" ht="12.75">
      <c r="A225" s="1171"/>
      <c r="B225" s="1170"/>
      <c r="C225" s="1169"/>
      <c r="D225" s="1174"/>
      <c r="E225" s="1125"/>
      <c r="F225" s="1862"/>
    </row>
    <row r="226" spans="1:6" ht="12.75">
      <c r="A226" s="1172"/>
      <c r="B226" s="1165"/>
      <c r="C226" s="1164"/>
      <c r="D226" s="1163"/>
      <c r="E226" s="1162"/>
      <c r="F226" s="1861"/>
    </row>
    <row r="227" spans="1:6" ht="63.75">
      <c r="A227" s="1172" t="s">
        <v>105</v>
      </c>
      <c r="B227" s="1170" t="s">
        <v>372</v>
      </c>
      <c r="C227" s="1169"/>
      <c r="D227" s="1168"/>
      <c r="E227" s="1167"/>
      <c r="F227" s="1873"/>
    </row>
    <row r="228" spans="1:6" ht="12.75">
      <c r="A228" s="1171"/>
      <c r="B228" s="1170" t="s">
        <v>371</v>
      </c>
      <c r="C228" s="1169" t="s">
        <v>48</v>
      </c>
      <c r="D228" s="1168">
        <v>6</v>
      </c>
      <c r="E228" s="1167"/>
      <c r="F228" s="1873">
        <f>D228*E228</f>
        <v>0</v>
      </c>
    </row>
    <row r="229" spans="1:6" ht="12.75">
      <c r="A229" s="1171"/>
      <c r="B229" s="1165"/>
      <c r="C229" s="1164"/>
      <c r="D229" s="1163"/>
      <c r="E229" s="1162"/>
      <c r="F229" s="1861"/>
    </row>
    <row r="230" spans="1:6" ht="81" customHeight="1">
      <c r="A230" s="1172" t="s">
        <v>286</v>
      </c>
      <c r="B230" s="1170" t="s">
        <v>1092</v>
      </c>
      <c r="C230" s="1169"/>
      <c r="D230" s="1168"/>
      <c r="E230" s="1167"/>
      <c r="F230" s="1873"/>
    </row>
    <row r="231" spans="1:6" ht="12.75">
      <c r="A231" s="1171"/>
      <c r="B231" s="1170"/>
      <c r="C231" s="1169"/>
      <c r="D231" s="1168"/>
      <c r="E231" s="1167"/>
      <c r="F231" s="1873"/>
    </row>
    <row r="232" spans="1:6" ht="14.25">
      <c r="A232" s="1171"/>
      <c r="B232" s="1170" t="s">
        <v>369</v>
      </c>
      <c r="C232" s="1169" t="s">
        <v>270</v>
      </c>
      <c r="D232" s="1168">
        <v>1500</v>
      </c>
      <c r="E232" s="1167"/>
      <c r="F232" s="1873">
        <f>D232*E232</f>
        <v>0</v>
      </c>
    </row>
    <row r="233" spans="1:6" ht="12.75">
      <c r="A233" s="1166"/>
      <c r="B233" s="1165"/>
      <c r="C233" s="1164"/>
      <c r="D233" s="1163"/>
      <c r="E233" s="1162"/>
      <c r="F233" s="1861"/>
    </row>
    <row r="234" spans="1:6" s="1157" customFormat="1" ht="12.75">
      <c r="A234" s="1161"/>
      <c r="B234" s="1160" t="s">
        <v>1091</v>
      </c>
      <c r="C234" s="1159"/>
      <c r="D234" s="1159"/>
      <c r="E234" s="1158"/>
      <c r="F234" s="1868">
        <f>F232+F228+F224+F220+F216+F212+F208+F203+F194+F189+F179+F170+F165+F164+F163+F162+F161+F160+F155+F154+F153+F146+F140+F134</f>
        <v>0</v>
      </c>
    </row>
    <row r="235" spans="1:6" ht="12.75">
      <c r="A235" s="1156"/>
      <c r="B235" s="1155"/>
      <c r="C235" s="1154"/>
      <c r="D235" s="1154"/>
      <c r="E235" s="1153"/>
      <c r="F235" s="1869"/>
    </row>
    <row r="236" spans="1:6" s="1147" customFormat="1" ht="12.75">
      <c r="A236" s="1152"/>
      <c r="B236" s="1151" t="s">
        <v>1090</v>
      </c>
      <c r="C236" s="1150"/>
      <c r="D236" s="1149"/>
      <c r="E236" s="1148"/>
      <c r="F236" s="1876"/>
    </row>
    <row r="237" spans="1:6" s="1141" customFormat="1" ht="12.75">
      <c r="A237" s="1145"/>
      <c r="B237" s="1146"/>
      <c r="C237" s="1144"/>
      <c r="D237" s="1143"/>
      <c r="E237" s="1142"/>
      <c r="F237" s="1867"/>
    </row>
    <row r="238" spans="1:6" s="1141" customFormat="1" ht="12.75">
      <c r="A238" s="1145"/>
      <c r="B238" s="1140" t="s">
        <v>1089</v>
      </c>
      <c r="C238" s="1144"/>
      <c r="D238" s="1143"/>
      <c r="E238" s="1142"/>
      <c r="F238" s="1867">
        <f>F102</f>
        <v>0</v>
      </c>
    </row>
    <row r="239" spans="1:6" s="1141" customFormat="1" ht="12.75">
      <c r="A239" s="1145"/>
      <c r="B239" s="1140" t="s">
        <v>1088</v>
      </c>
      <c r="C239" s="1144"/>
      <c r="D239" s="1143"/>
      <c r="E239" s="1142"/>
      <c r="F239" s="1867">
        <f>F111</f>
        <v>0</v>
      </c>
    </row>
    <row r="240" spans="1:6" s="1141" customFormat="1" ht="12.75">
      <c r="A240" s="1145"/>
      <c r="B240" s="1140" t="s">
        <v>1087</v>
      </c>
      <c r="C240" s="1144"/>
      <c r="D240" s="1143"/>
      <c r="E240" s="1142"/>
      <c r="F240" s="1867">
        <f>F123</f>
        <v>0</v>
      </c>
    </row>
    <row r="241" spans="1:6" s="1141" customFormat="1" ht="12.75">
      <c r="A241" s="1145"/>
      <c r="B241" s="1140" t="s">
        <v>1086</v>
      </c>
      <c r="C241" s="1144"/>
      <c r="D241" s="1143"/>
      <c r="E241" s="1142"/>
      <c r="F241" s="1867">
        <f>F196</f>
        <v>0</v>
      </c>
    </row>
    <row r="242" spans="1:6" s="1135" customFormat="1" ht="12.75">
      <c r="A242" s="1139"/>
      <c r="B242" s="1140" t="s">
        <v>1085</v>
      </c>
      <c r="C242" s="1138"/>
      <c r="D242" s="1137"/>
      <c r="E242" s="1136"/>
      <c r="F242" s="1861">
        <f>F234</f>
        <v>0</v>
      </c>
    </row>
    <row r="243" spans="1:6" s="1135" customFormat="1" ht="12.75">
      <c r="A243" s="1139"/>
      <c r="B243" s="1124"/>
      <c r="C243" s="1138"/>
      <c r="D243" s="1137"/>
      <c r="E243" s="1136"/>
      <c r="F243" s="1861"/>
    </row>
    <row r="244" spans="1:6" s="1129" customFormat="1" ht="12.75">
      <c r="A244" s="1134"/>
      <c r="B244" s="1133" t="s">
        <v>32</v>
      </c>
      <c r="C244" s="1132"/>
      <c r="D244" s="1131"/>
      <c r="E244" s="1130"/>
      <c r="F244" s="1863">
        <f>SUM(F238:F242)</f>
        <v>0</v>
      </c>
    </row>
  </sheetData>
  <sheetProtection/>
  <mergeCells count="1">
    <mergeCell ref="A1:B1"/>
  </mergeCells>
  <printOptions/>
  <pageMargins left="0.7480314960629921" right="0.1968503937007874" top="0.31496062992125984" bottom="0.984251968503937" header="0.5118110236220472" footer="0.5118110236220472"/>
  <pageSetup firstPageNumber="97" useFirstPageNumber="1" horizontalDpi="600" verticalDpi="600" orientation="portrait" paperSize="9" r:id="rId2"/>
  <headerFooter alignWithMargins="0">
    <oddFooter>&amp;L&amp;8REKONSTRUKCIJA - Vodoopskrbni sustav Grada Paga -
- Vodoopskrbni cjevovod VS "Pag" - VS "Babelina Draga"&amp;C&amp;8Revizija:
0&amp;R&amp;8 List: &amp;P</oddFooter>
  </headerFooter>
  <drawing r:id="rId1"/>
</worksheet>
</file>

<file path=xl/worksheets/sheet9.xml><?xml version="1.0" encoding="utf-8"?>
<worksheet xmlns="http://schemas.openxmlformats.org/spreadsheetml/2006/main" xmlns:r="http://schemas.openxmlformats.org/officeDocument/2006/relationships">
  <sheetPr>
    <tabColor theme="4"/>
  </sheetPr>
  <dimension ref="A1:DZ329"/>
  <sheetViews>
    <sheetView view="pageBreakPreview" zoomScaleSheetLayoutView="100" workbookViewId="0" topLeftCell="A298">
      <selection activeCell="F328" sqref="F328"/>
    </sheetView>
  </sheetViews>
  <sheetFormatPr defaultColWidth="9.140625" defaultRowHeight="12.75"/>
  <cols>
    <col min="1" max="1" width="6.7109375" style="1292" customWidth="1"/>
    <col min="2" max="2" width="44.7109375" style="1288" customWidth="1"/>
    <col min="3" max="3" width="7.8515625" style="1291" customWidth="1"/>
    <col min="4" max="4" width="8.140625" style="1290" customWidth="1"/>
    <col min="5" max="5" width="14.140625" style="1289" customWidth="1"/>
    <col min="6" max="6" width="13.28125" style="1895" customWidth="1"/>
    <col min="7" max="16384" width="9.140625" style="1287" customWidth="1"/>
  </cols>
  <sheetData>
    <row r="1" spans="1:6" s="1502" customFormat="1" ht="36" customHeight="1">
      <c r="A1" s="2198"/>
      <c r="B1" s="2199"/>
      <c r="C1" s="1505"/>
      <c r="D1" s="1509"/>
      <c r="E1" s="1508" t="s">
        <v>360</v>
      </c>
      <c r="F1" s="1882" t="s">
        <v>1557</v>
      </c>
    </row>
    <row r="2" spans="1:6" s="1502" customFormat="1" ht="12.75">
      <c r="A2" s="1507"/>
      <c r="B2" s="1506"/>
      <c r="C2" s="1505"/>
      <c r="D2" s="1504"/>
      <c r="E2" s="1503"/>
      <c r="F2" s="1883"/>
    </row>
    <row r="3" spans="1:6" s="1491" customFormat="1" ht="25.5">
      <c r="A3" s="1501" t="s">
        <v>0</v>
      </c>
      <c r="B3" s="1500" t="s">
        <v>1</v>
      </c>
      <c r="C3" s="1499" t="s">
        <v>358</v>
      </c>
      <c r="D3" s="1498" t="s">
        <v>3</v>
      </c>
      <c r="E3" s="1497" t="s">
        <v>4</v>
      </c>
      <c r="F3" s="1884" t="s">
        <v>5</v>
      </c>
    </row>
    <row r="4" spans="1:6" s="1491" customFormat="1" ht="12.75">
      <c r="A4" s="1496"/>
      <c r="B4" s="1495"/>
      <c r="C4" s="1494"/>
      <c r="D4" s="1493"/>
      <c r="E4" s="1492"/>
      <c r="F4" s="1885"/>
    </row>
    <row r="5" spans="1:6" s="1323" customFormat="1" ht="12.75">
      <c r="A5" s="1327"/>
      <c r="B5" s="1326"/>
      <c r="C5" s="1325"/>
      <c r="D5" s="1325"/>
      <c r="E5" s="1324"/>
      <c r="F5" s="1886"/>
    </row>
    <row r="6" spans="1:6" s="1486" customFormat="1" ht="12.75">
      <c r="A6" s="1490" t="s">
        <v>498</v>
      </c>
      <c r="B6" s="1489" t="s">
        <v>579</v>
      </c>
      <c r="C6" s="1488"/>
      <c r="D6" s="1488"/>
      <c r="E6" s="1487"/>
      <c r="F6" s="1887"/>
    </row>
    <row r="7" spans="1:6" s="1323" customFormat="1" ht="12.75">
      <c r="A7" s="1327"/>
      <c r="B7" s="1326"/>
      <c r="C7" s="1325"/>
      <c r="D7" s="1325"/>
      <c r="E7" s="1324"/>
      <c r="F7" s="1886"/>
    </row>
    <row r="8" spans="1:8" s="1459" customFormat="1" ht="14.25" customHeight="1">
      <c r="A8" s="1467" t="s">
        <v>1183</v>
      </c>
      <c r="B8" s="1466" t="s">
        <v>1202</v>
      </c>
      <c r="C8" s="1465"/>
      <c r="D8" s="1464"/>
      <c r="E8" s="1463"/>
      <c r="F8" s="1880"/>
      <c r="G8" s="1463"/>
      <c r="H8" s="1462"/>
    </row>
    <row r="9" spans="1:6" s="1459" customFormat="1" ht="14.25" customHeight="1">
      <c r="A9" s="1354"/>
      <c r="B9" s="1461"/>
      <c r="C9" s="1399"/>
      <c r="D9" s="1460"/>
      <c r="E9" s="1329"/>
      <c r="F9" s="1879"/>
    </row>
    <row r="10" spans="1:6" s="1455" customFormat="1" ht="14.25" customHeight="1">
      <c r="A10" s="1458" t="s">
        <v>1201</v>
      </c>
      <c r="B10" s="1457" t="s">
        <v>354</v>
      </c>
      <c r="C10" s="1418"/>
      <c r="D10" s="1456"/>
      <c r="E10" s="1416"/>
      <c r="F10" s="1888"/>
    </row>
    <row r="11" spans="1:8" s="1450" customFormat="1" ht="14.25" customHeight="1">
      <c r="A11" s="1346"/>
      <c r="B11" s="1454"/>
      <c r="C11" s="1453"/>
      <c r="D11" s="1452"/>
      <c r="E11" s="1294"/>
      <c r="F11" s="1878"/>
      <c r="G11" s="1451"/>
      <c r="H11" s="1451"/>
    </row>
    <row r="12" spans="1:8" s="1446" customFormat="1" ht="43.5" customHeight="1">
      <c r="A12" s="1396" t="s">
        <v>6</v>
      </c>
      <c r="B12" s="1449" t="s">
        <v>1200</v>
      </c>
      <c r="C12" s="1442"/>
      <c r="D12" s="1367"/>
      <c r="E12" s="1448"/>
      <c r="F12" s="1889"/>
      <c r="G12" s="1447"/>
      <c r="H12" s="1447"/>
    </row>
    <row r="13" spans="1:8" s="1441" customFormat="1" ht="38.25">
      <c r="A13" s="1396"/>
      <c r="B13" s="1444" t="s">
        <v>464</v>
      </c>
      <c r="C13" s="1344"/>
      <c r="D13" s="1437"/>
      <c r="E13" s="1436"/>
      <c r="F13" s="1878"/>
      <c r="G13" s="1356"/>
      <c r="H13" s="1356"/>
    </row>
    <row r="14" spans="1:8" s="1441" customFormat="1" ht="25.5">
      <c r="A14" s="1396"/>
      <c r="B14" s="1445" t="s">
        <v>350</v>
      </c>
      <c r="C14" s="1344"/>
      <c r="D14" s="1437"/>
      <c r="E14" s="1436"/>
      <c r="F14" s="1878"/>
      <c r="G14" s="1356"/>
      <c r="H14" s="1356"/>
    </row>
    <row r="15" spans="1:8" s="1441" customFormat="1" ht="25.5">
      <c r="A15" s="1396"/>
      <c r="B15" s="1444" t="s">
        <v>544</v>
      </c>
      <c r="C15" s="1344"/>
      <c r="D15" s="1437"/>
      <c r="E15" s="1436"/>
      <c r="F15" s="1878"/>
      <c r="G15" s="1356"/>
      <c r="H15" s="1356"/>
    </row>
    <row r="16" spans="1:8" s="1441" customFormat="1" ht="12.75">
      <c r="A16" s="1396"/>
      <c r="B16" s="1438" t="s">
        <v>543</v>
      </c>
      <c r="C16" s="1442"/>
      <c r="D16" s="1367"/>
      <c r="E16" s="1350"/>
      <c r="F16" s="1890"/>
      <c r="G16" s="1356"/>
      <c r="H16" s="1356"/>
    </row>
    <row r="17" spans="1:8" s="1441" customFormat="1" ht="14.25">
      <c r="A17" s="1396"/>
      <c r="B17" s="1438" t="s">
        <v>347</v>
      </c>
      <c r="C17" s="1442" t="s">
        <v>313</v>
      </c>
      <c r="D17" s="1343">
        <v>40</v>
      </c>
      <c r="E17" s="1437"/>
      <c r="F17" s="1890">
        <f>D17*E17</f>
        <v>0</v>
      </c>
      <c r="G17" s="1356"/>
      <c r="H17" s="1356"/>
    </row>
    <row r="18" spans="1:8" s="1435" customFormat="1" ht="12.75">
      <c r="A18" s="1298"/>
      <c r="B18" s="1440"/>
      <c r="C18" s="1296"/>
      <c r="D18" s="1443"/>
      <c r="E18" s="1294"/>
      <c r="F18" s="1890"/>
      <c r="G18" s="1293"/>
      <c r="H18" s="1293"/>
    </row>
    <row r="19" spans="1:8" s="1435" customFormat="1" ht="38.25">
      <c r="A19" s="1396" t="s">
        <v>7</v>
      </c>
      <c r="B19" s="1438" t="s">
        <v>346</v>
      </c>
      <c r="C19" s="1296"/>
      <c r="D19" s="1295"/>
      <c r="E19" s="1439"/>
      <c r="F19" s="1890"/>
      <c r="G19" s="1293"/>
      <c r="H19" s="1293"/>
    </row>
    <row r="20" spans="1:8" s="1435" customFormat="1" ht="12.75">
      <c r="A20" s="1298"/>
      <c r="B20" s="1440"/>
      <c r="C20" s="1296"/>
      <c r="D20" s="1295"/>
      <c r="E20" s="1350"/>
      <c r="F20" s="1890"/>
      <c r="G20" s="1293"/>
      <c r="H20" s="1293"/>
    </row>
    <row r="21" spans="1:8" s="1435" customFormat="1" ht="14.25">
      <c r="A21" s="1298"/>
      <c r="B21" s="1438" t="s">
        <v>345</v>
      </c>
      <c r="C21" s="1442" t="s">
        <v>313</v>
      </c>
      <c r="D21" s="1367">
        <v>0.05</v>
      </c>
      <c r="E21" s="1437"/>
      <c r="F21" s="1890">
        <f>D21*E21</f>
        <v>0</v>
      </c>
      <c r="G21" s="1293"/>
      <c r="H21" s="1293"/>
    </row>
    <row r="22" spans="1:8" s="1435" customFormat="1" ht="12.75">
      <c r="A22" s="1298"/>
      <c r="B22" s="1440"/>
      <c r="C22" s="1296"/>
      <c r="D22" s="1295"/>
      <c r="E22" s="1439"/>
      <c r="F22" s="1890"/>
      <c r="G22" s="1293"/>
      <c r="H22" s="1293"/>
    </row>
    <row r="23" spans="1:8" s="1441" customFormat="1" ht="65.25">
      <c r="A23" s="1396" t="s">
        <v>8</v>
      </c>
      <c r="B23" s="1438" t="s">
        <v>1199</v>
      </c>
      <c r="C23" s="1442"/>
      <c r="D23" s="1367"/>
      <c r="E23" s="1437"/>
      <c r="F23" s="1878"/>
      <c r="G23" s="1356"/>
      <c r="H23" s="1356"/>
    </row>
    <row r="24" spans="1:8" s="1441" customFormat="1" ht="12.75">
      <c r="A24" s="1396"/>
      <c r="B24" s="1438"/>
      <c r="C24" s="1442"/>
      <c r="D24" s="1367"/>
      <c r="E24" s="1437"/>
      <c r="F24" s="1878"/>
      <c r="G24" s="1356"/>
      <c r="H24" s="1356"/>
    </row>
    <row r="25" spans="1:8" s="1441" customFormat="1" ht="14.25">
      <c r="A25" s="1396"/>
      <c r="B25" s="1438" t="s">
        <v>343</v>
      </c>
      <c r="C25" s="1442" t="s">
        <v>313</v>
      </c>
      <c r="D25" s="1367">
        <v>30</v>
      </c>
      <c r="E25" s="1437"/>
      <c r="F25" s="1890">
        <f>D25*E25</f>
        <v>0</v>
      </c>
      <c r="G25" s="1356"/>
      <c r="H25" s="1356"/>
    </row>
    <row r="26" spans="1:8" s="1441" customFormat="1" ht="12.75">
      <c r="A26" s="1396"/>
      <c r="B26" s="1438"/>
      <c r="C26" s="1442"/>
      <c r="D26" s="1367"/>
      <c r="E26" s="1437"/>
      <c r="F26" s="1890"/>
      <c r="G26" s="1356"/>
      <c r="H26" s="1356"/>
    </row>
    <row r="27" spans="1:8" s="1435" customFormat="1" ht="51">
      <c r="A27" s="1396" t="s">
        <v>10</v>
      </c>
      <c r="B27" s="1438" t="s">
        <v>1079</v>
      </c>
      <c r="C27" s="1296"/>
      <c r="D27" s="1295"/>
      <c r="E27" s="1294"/>
      <c r="F27" s="1878"/>
      <c r="G27" s="1293"/>
      <c r="H27" s="1293"/>
    </row>
    <row r="28" spans="1:8" s="1435" customFormat="1" ht="12.75">
      <c r="A28" s="1298"/>
      <c r="B28" s="1440"/>
      <c r="C28" s="1296"/>
      <c r="D28" s="1295"/>
      <c r="E28" s="1439"/>
      <c r="F28" s="1890"/>
      <c r="G28" s="1293"/>
      <c r="H28" s="1293"/>
    </row>
    <row r="29" spans="1:8" s="1435" customFormat="1" ht="27">
      <c r="A29" s="1298"/>
      <c r="B29" s="1438" t="s">
        <v>341</v>
      </c>
      <c r="C29" s="1344" t="s">
        <v>313</v>
      </c>
      <c r="D29" s="1343">
        <v>40</v>
      </c>
      <c r="E29" s="1437"/>
      <c r="F29" s="1878">
        <f>D29*E29</f>
        <v>0</v>
      </c>
      <c r="G29" s="1293"/>
      <c r="H29" s="1293"/>
    </row>
    <row r="30" spans="1:8" s="1435" customFormat="1" ht="12.75">
      <c r="A30" s="1298"/>
      <c r="B30" s="1440"/>
      <c r="C30" s="1296"/>
      <c r="D30" s="1295"/>
      <c r="E30" s="1294"/>
      <c r="F30" s="1890"/>
      <c r="G30" s="1293"/>
      <c r="H30" s="1293"/>
    </row>
    <row r="31" spans="1:6" s="1299" customFormat="1" ht="12.75">
      <c r="A31" s="1304"/>
      <c r="B31" s="1342" t="s">
        <v>1198</v>
      </c>
      <c r="C31" s="1341"/>
      <c r="D31" s="1340"/>
      <c r="E31" s="1339"/>
      <c r="F31" s="1891">
        <f>F29+F25+F21+F17</f>
        <v>0</v>
      </c>
    </row>
    <row r="32" spans="1:6" s="1328" customFormat="1" ht="12.75">
      <c r="A32" s="1332"/>
      <c r="B32" s="1366"/>
      <c r="C32" s="1331"/>
      <c r="D32" s="1330"/>
      <c r="E32" s="1329"/>
      <c r="F32" s="1892"/>
    </row>
    <row r="33" spans="1:6" s="1299" customFormat="1" ht="12.75">
      <c r="A33" s="1361" t="s">
        <v>1197</v>
      </c>
      <c r="B33" s="1360" t="s">
        <v>331</v>
      </c>
      <c r="C33" s="1430"/>
      <c r="D33" s="1417"/>
      <c r="E33" s="1416"/>
      <c r="F33" s="1893"/>
    </row>
    <row r="34" spans="1:6" s="1328" customFormat="1" ht="12.75">
      <c r="A34" s="1427"/>
      <c r="B34" s="1425"/>
      <c r="C34" s="1399"/>
      <c r="D34" s="1398"/>
      <c r="E34" s="1329"/>
      <c r="F34" s="1879"/>
    </row>
    <row r="35" spans="1:6" s="1328" customFormat="1" ht="89.25">
      <c r="A35" s="1396" t="s">
        <v>6</v>
      </c>
      <c r="B35" s="1369" t="s">
        <v>1196</v>
      </c>
      <c r="C35" s="1368"/>
      <c r="D35" s="1330"/>
      <c r="E35" s="1370"/>
      <c r="F35" s="1892"/>
    </row>
    <row r="36" spans="1:6" s="1328" customFormat="1" ht="12.75">
      <c r="A36" s="1298"/>
      <c r="B36" s="1369"/>
      <c r="C36" s="1368"/>
      <c r="D36" s="1330"/>
      <c r="E36" s="1370"/>
      <c r="F36" s="1892"/>
    </row>
    <row r="37" spans="1:6" s="1328" customFormat="1" ht="14.25">
      <c r="A37" s="1298"/>
      <c r="B37" s="1369" t="s">
        <v>327</v>
      </c>
      <c r="C37" s="1368" t="s">
        <v>294</v>
      </c>
      <c r="D37" s="1371">
        <v>35</v>
      </c>
      <c r="E37" s="1352"/>
      <c r="F37" s="1892">
        <f>D37*E37</f>
        <v>0</v>
      </c>
    </row>
    <row r="38" spans="1:6" s="1328" customFormat="1" ht="12.75">
      <c r="A38" s="1298"/>
      <c r="B38" s="1366"/>
      <c r="C38" s="1331"/>
      <c r="D38" s="1371"/>
      <c r="E38" s="1352"/>
      <c r="F38" s="1892"/>
    </row>
    <row r="39" spans="1:6" s="1328" customFormat="1" ht="38.25">
      <c r="A39" s="1396" t="s">
        <v>7</v>
      </c>
      <c r="B39" s="1369" t="s">
        <v>329</v>
      </c>
      <c r="C39" s="1368"/>
      <c r="D39" s="1371"/>
      <c r="E39" s="1352"/>
      <c r="F39" s="1892"/>
    </row>
    <row r="40" spans="1:6" s="1328" customFormat="1" ht="12.75">
      <c r="A40" s="1396"/>
      <c r="B40" s="1369"/>
      <c r="C40" s="1368"/>
      <c r="D40" s="1371"/>
      <c r="E40" s="1352"/>
      <c r="F40" s="1892"/>
    </row>
    <row r="41" spans="1:6" s="1328" customFormat="1" ht="14.25">
      <c r="A41" s="1396"/>
      <c r="B41" s="1369" t="s">
        <v>327</v>
      </c>
      <c r="C41" s="1368" t="s">
        <v>294</v>
      </c>
      <c r="D41" s="1371">
        <v>2.1</v>
      </c>
      <c r="E41" s="1352"/>
      <c r="F41" s="1892">
        <f>D41*E41</f>
        <v>0</v>
      </c>
    </row>
    <row r="42" spans="1:6" s="1328" customFormat="1" ht="12.75">
      <c r="A42" s="1396"/>
      <c r="B42" s="1369"/>
      <c r="C42" s="1368"/>
      <c r="D42" s="1330"/>
      <c r="E42" s="1352"/>
      <c r="F42" s="1892"/>
    </row>
    <row r="43" spans="1:6" s="1299" customFormat="1" ht="12.75">
      <c r="A43" s="1434"/>
      <c r="B43" s="1342" t="s">
        <v>1195</v>
      </c>
      <c r="C43" s="1433"/>
      <c r="D43" s="1432"/>
      <c r="E43" s="1431"/>
      <c r="F43" s="1891">
        <f>F41+F37</f>
        <v>0</v>
      </c>
    </row>
    <row r="44" spans="1:6" s="1328" customFormat="1" ht="12.75">
      <c r="A44" s="1332"/>
      <c r="B44" s="1369"/>
      <c r="C44" s="1331"/>
      <c r="D44" s="1330"/>
      <c r="E44" s="1370"/>
      <c r="F44" s="1892"/>
    </row>
    <row r="45" spans="1:6" s="1328" customFormat="1" ht="12.75">
      <c r="A45" s="1332"/>
      <c r="B45" s="1369"/>
      <c r="C45" s="1331"/>
      <c r="D45" s="1330"/>
      <c r="E45" s="1370"/>
      <c r="F45" s="1892"/>
    </row>
    <row r="46" spans="1:6" s="1328" customFormat="1" ht="12.75">
      <c r="A46" s="1332"/>
      <c r="B46" s="1369"/>
      <c r="C46" s="1331"/>
      <c r="D46" s="1330"/>
      <c r="E46" s="1370"/>
      <c r="F46" s="1892"/>
    </row>
    <row r="47" spans="1:6" s="1299" customFormat="1" ht="12.75">
      <c r="A47" s="1361" t="s">
        <v>1194</v>
      </c>
      <c r="B47" s="1360" t="s">
        <v>324</v>
      </c>
      <c r="C47" s="1430"/>
      <c r="D47" s="1429"/>
      <c r="E47" s="1428"/>
      <c r="F47" s="1893"/>
    </row>
    <row r="48" spans="1:6" s="1328" customFormat="1" ht="12.75">
      <c r="A48" s="1427"/>
      <c r="B48" s="1425"/>
      <c r="C48" s="1399"/>
      <c r="D48" s="1398"/>
      <c r="E48" s="1329"/>
      <c r="F48" s="1879"/>
    </row>
    <row r="49" spans="1:6" s="1328" customFormat="1" ht="63.75">
      <c r="A49" s="1396" t="s">
        <v>6</v>
      </c>
      <c r="B49" s="1369" t="s">
        <v>323</v>
      </c>
      <c r="C49" s="1368"/>
      <c r="D49" s="1330"/>
      <c r="E49" s="1370"/>
      <c r="F49" s="1892"/>
    </row>
    <row r="50" spans="1:6" s="1328" customFormat="1" ht="12.75">
      <c r="A50" s="1396"/>
      <c r="B50" s="1369"/>
      <c r="C50" s="1368"/>
      <c r="D50" s="1330"/>
      <c r="E50" s="1370"/>
      <c r="F50" s="1892"/>
    </row>
    <row r="51" spans="1:6" s="1328" customFormat="1" ht="14.25">
      <c r="A51" s="1396"/>
      <c r="B51" s="1369" t="s">
        <v>316</v>
      </c>
      <c r="C51" s="1368" t="s">
        <v>313</v>
      </c>
      <c r="D51" s="1371">
        <v>0.6</v>
      </c>
      <c r="E51" s="1352"/>
      <c r="F51" s="1892">
        <f>D51*E51</f>
        <v>0</v>
      </c>
    </row>
    <row r="52" spans="1:6" s="1328" customFormat="1" ht="12.75">
      <c r="A52" s="1298"/>
      <c r="B52" s="1366"/>
      <c r="C52" s="1331"/>
      <c r="D52" s="1330"/>
      <c r="E52" s="1370"/>
      <c r="F52" s="1892"/>
    </row>
    <row r="53" spans="1:6" s="1328" customFormat="1" ht="51">
      <c r="A53" s="1396" t="s">
        <v>7</v>
      </c>
      <c r="B53" s="1369" t="s">
        <v>533</v>
      </c>
      <c r="C53" s="1368"/>
      <c r="D53" s="1371"/>
      <c r="E53" s="1370"/>
      <c r="F53" s="1892"/>
    </row>
    <row r="54" spans="1:6" s="1328" customFormat="1" ht="12.75">
      <c r="A54" s="1396"/>
      <c r="B54" s="1369"/>
      <c r="C54" s="1368"/>
      <c r="D54" s="1371"/>
      <c r="E54" s="1370"/>
      <c r="F54" s="1892"/>
    </row>
    <row r="55" spans="1:6" s="1328" customFormat="1" ht="14.25">
      <c r="A55" s="1396"/>
      <c r="B55" s="1369" t="s">
        <v>316</v>
      </c>
      <c r="C55" s="1368" t="s">
        <v>313</v>
      </c>
      <c r="D55" s="1371">
        <v>6</v>
      </c>
      <c r="E55" s="1352"/>
      <c r="F55" s="1892">
        <f>D55*E55</f>
        <v>0</v>
      </c>
    </row>
    <row r="56" spans="1:6" s="1328" customFormat="1" ht="12.75">
      <c r="A56" s="1426"/>
      <c r="B56" s="1425"/>
      <c r="C56" s="1399"/>
      <c r="D56" s="1307"/>
      <c r="E56" s="1306"/>
      <c r="F56" s="1879"/>
    </row>
    <row r="57" spans="1:6" s="1328" customFormat="1" ht="12.75">
      <c r="A57" s="1396"/>
      <c r="B57" s="1369"/>
      <c r="C57" s="1368"/>
      <c r="D57" s="1371"/>
      <c r="E57" s="1352"/>
      <c r="F57" s="1892"/>
    </row>
    <row r="58" spans="1:6" s="1328" customFormat="1" ht="25.5">
      <c r="A58" s="1396" t="s">
        <v>8</v>
      </c>
      <c r="B58" s="1369" t="s">
        <v>312</v>
      </c>
      <c r="C58" s="1368"/>
      <c r="D58" s="1330"/>
      <c r="E58" s="1370"/>
      <c r="F58" s="1892"/>
    </row>
    <row r="59" spans="1:6" s="1328" customFormat="1" ht="25.5">
      <c r="A59" s="1311"/>
      <c r="B59" s="1369" t="s">
        <v>311</v>
      </c>
      <c r="C59" s="1368"/>
      <c r="D59" s="1330"/>
      <c r="E59" s="1370"/>
      <c r="F59" s="1892"/>
    </row>
    <row r="60" spans="1:6" s="1328" customFormat="1" ht="12.75">
      <c r="A60" s="1311"/>
      <c r="B60" s="1369" t="s">
        <v>310</v>
      </c>
      <c r="C60" s="1309" t="s">
        <v>309</v>
      </c>
      <c r="D60" s="1343">
        <v>700</v>
      </c>
      <c r="E60" s="1370"/>
      <c r="F60" s="1892">
        <f>D60*E60</f>
        <v>0</v>
      </c>
    </row>
    <row r="61" spans="1:6" s="1328" customFormat="1" ht="12.75">
      <c r="A61" s="1311"/>
      <c r="B61" s="1420"/>
      <c r="C61" s="1291"/>
      <c r="D61" s="1290"/>
      <c r="E61" s="1306"/>
      <c r="F61" s="1892"/>
    </row>
    <row r="62" spans="1:6" s="1299" customFormat="1" ht="12.75">
      <c r="A62" s="1304"/>
      <c r="B62" s="1424" t="s">
        <v>1193</v>
      </c>
      <c r="C62" s="1423"/>
      <c r="D62" s="1422"/>
      <c r="E62" s="1421"/>
      <c r="F62" s="1891">
        <f>F51+F55+F60</f>
        <v>0</v>
      </c>
    </row>
    <row r="63" spans="1:6" s="1328" customFormat="1" ht="12.75">
      <c r="A63" s="1332"/>
      <c r="B63" s="1420"/>
      <c r="C63" s="1399"/>
      <c r="D63" s="1398"/>
      <c r="E63" s="1329"/>
      <c r="F63" s="1892"/>
    </row>
    <row r="64" spans="1:6" s="1299" customFormat="1" ht="12.75">
      <c r="A64" s="1361" t="s">
        <v>1192</v>
      </c>
      <c r="B64" s="1419" t="s">
        <v>306</v>
      </c>
      <c r="C64" s="1418"/>
      <c r="D64" s="1417"/>
      <c r="E64" s="1416"/>
      <c r="F64" s="1893"/>
    </row>
    <row r="65" spans="1:6" s="1328" customFormat="1" ht="15.75" customHeight="1">
      <c r="A65" s="1332"/>
      <c r="B65" s="1415"/>
      <c r="C65" s="1399"/>
      <c r="D65" s="1398"/>
      <c r="E65" s="1329"/>
      <c r="F65" s="1879"/>
    </row>
    <row r="66" spans="1:6" s="1328" customFormat="1" ht="12.75">
      <c r="A66" s="1411" t="s">
        <v>6</v>
      </c>
      <c r="B66" s="1414" t="s">
        <v>305</v>
      </c>
      <c r="C66" s="1399"/>
      <c r="D66" s="1371"/>
      <c r="E66" s="1410"/>
      <c r="F66" s="1892"/>
    </row>
    <row r="67" spans="1:6" s="1328" customFormat="1" ht="216.75">
      <c r="A67" s="1411"/>
      <c r="B67" s="1413" t="s">
        <v>1164</v>
      </c>
      <c r="C67" s="1412"/>
      <c r="D67" s="1371"/>
      <c r="E67" s="1410"/>
      <c r="F67" s="1892"/>
    </row>
    <row r="68" spans="1:6" s="1328" customFormat="1" ht="12.75">
      <c r="A68" s="1411"/>
      <c r="B68" s="1413"/>
      <c r="C68" s="1485"/>
      <c r="D68" s="1371"/>
      <c r="E68" s="1410"/>
      <c r="F68" s="1892"/>
    </row>
    <row r="69" spans="1:6" s="1328" customFormat="1" ht="14.25">
      <c r="A69" s="1411"/>
      <c r="B69" s="1369" t="s">
        <v>295</v>
      </c>
      <c r="C69" s="1368" t="s">
        <v>294</v>
      </c>
      <c r="D69" s="1371">
        <v>30</v>
      </c>
      <c r="E69" s="1410"/>
      <c r="F69" s="1892">
        <f>D69*E69</f>
        <v>0</v>
      </c>
    </row>
    <row r="70" spans="1:6" s="1328" customFormat="1" ht="12.75">
      <c r="A70" s="1411"/>
      <c r="B70" s="1369"/>
      <c r="C70" s="1368"/>
      <c r="D70" s="1371"/>
      <c r="E70" s="1410"/>
      <c r="F70" s="1892"/>
    </row>
    <row r="71" spans="1:6" s="1328" customFormat="1" ht="15.75" customHeight="1">
      <c r="A71" s="1484" t="s">
        <v>7</v>
      </c>
      <c r="B71" s="1414" t="s">
        <v>303</v>
      </c>
      <c r="C71" s="1399"/>
      <c r="D71" s="1398"/>
      <c r="E71" s="1329"/>
      <c r="F71" s="1879"/>
    </row>
    <row r="72" spans="1:6" s="1479" customFormat="1" ht="25.5">
      <c r="A72" s="1483"/>
      <c r="B72" s="1482" t="s">
        <v>1061</v>
      </c>
      <c r="D72" s="1481"/>
      <c r="E72" s="1481"/>
      <c r="F72" s="1894"/>
    </row>
    <row r="73" spans="1:6" s="1479" customFormat="1" ht="133.5">
      <c r="A73" s="1480"/>
      <c r="B73" s="1482" t="s">
        <v>301</v>
      </c>
      <c r="D73" s="1481"/>
      <c r="E73" s="1481"/>
      <c r="F73" s="1894"/>
    </row>
    <row r="74" spans="1:6" s="1479" customFormat="1" ht="14.25">
      <c r="A74" s="1480"/>
      <c r="B74" s="1369" t="s">
        <v>295</v>
      </c>
      <c r="C74" s="1368" t="s">
        <v>294</v>
      </c>
      <c r="D74" s="235">
        <v>24</v>
      </c>
      <c r="E74" s="1386"/>
      <c r="F74" s="1892">
        <f>D74*E74</f>
        <v>0</v>
      </c>
    </row>
    <row r="75" spans="1:6" s="1479" customFormat="1" ht="12.75">
      <c r="A75" s="1480"/>
      <c r="B75" s="1369"/>
      <c r="C75" s="1368"/>
      <c r="D75" s="235"/>
      <c r="E75" s="1386"/>
      <c r="F75" s="1892"/>
    </row>
    <row r="76" spans="1:6" s="1328" customFormat="1" ht="140.25">
      <c r="A76" s="1411" t="s">
        <v>8</v>
      </c>
      <c r="B76" s="1312" t="s">
        <v>1059</v>
      </c>
      <c r="C76" s="1478"/>
      <c r="D76" s="1371"/>
      <c r="E76" s="1477"/>
      <c r="F76" s="1895"/>
    </row>
    <row r="77" spans="1:6" s="1328" customFormat="1" ht="12.75">
      <c r="A77" s="1411"/>
      <c r="B77" s="1369"/>
      <c r="C77" s="1368"/>
      <c r="D77" s="1371"/>
      <c r="E77" s="1476"/>
      <c r="F77" s="1896"/>
    </row>
    <row r="78" spans="1:6" s="1328" customFormat="1" ht="12.75">
      <c r="A78" s="1298"/>
      <c r="B78" s="1369" t="s">
        <v>288</v>
      </c>
      <c r="C78" s="1368" t="s">
        <v>287</v>
      </c>
      <c r="D78" s="1371">
        <v>8</v>
      </c>
      <c r="E78" s="1306"/>
      <c r="F78" s="1892">
        <f>D78*E78</f>
        <v>0</v>
      </c>
    </row>
    <row r="79" spans="1:6" s="1328" customFormat="1" ht="12.75">
      <c r="A79" s="1298"/>
      <c r="B79" s="1369"/>
      <c r="C79" s="1368"/>
      <c r="D79" s="1371"/>
      <c r="E79" s="1306"/>
      <c r="F79" s="1892"/>
    </row>
    <row r="80" spans="1:6" s="1407" customFormat="1" ht="51">
      <c r="A80" s="1396" t="s">
        <v>10</v>
      </c>
      <c r="B80" s="1409" t="s">
        <v>529</v>
      </c>
      <c r="C80" s="1368"/>
      <c r="D80" s="1371"/>
      <c r="E80" s="1408"/>
      <c r="F80" s="1897"/>
    </row>
    <row r="81" spans="1:6" s="1407" customFormat="1" ht="12.75">
      <c r="A81" s="1396"/>
      <c r="B81" s="1409"/>
      <c r="C81" s="1368"/>
      <c r="D81" s="1371"/>
      <c r="E81" s="1408"/>
      <c r="F81" s="1897"/>
    </row>
    <row r="82" spans="1:6" s="1328" customFormat="1" ht="12.75">
      <c r="A82" s="1396"/>
      <c r="B82" s="1312" t="s">
        <v>284</v>
      </c>
      <c r="C82" s="1309" t="s">
        <v>283</v>
      </c>
      <c r="D82" s="1307">
        <v>2</v>
      </c>
      <c r="E82" s="1352"/>
      <c r="F82" s="1892">
        <f>D82*E82</f>
        <v>0</v>
      </c>
    </row>
    <row r="83" spans="1:6" s="1328" customFormat="1" ht="12.75">
      <c r="A83" s="1396"/>
      <c r="B83" s="1312"/>
      <c r="C83" s="1309"/>
      <c r="D83" s="1307"/>
      <c r="E83" s="1370"/>
      <c r="F83" s="1892"/>
    </row>
    <row r="84" spans="1:6" s="1328" customFormat="1" ht="12.75">
      <c r="A84" s="1332"/>
      <c r="B84" s="1369"/>
      <c r="C84" s="1309"/>
      <c r="D84" s="1307"/>
      <c r="E84" s="1306"/>
      <c r="F84" s="1879"/>
    </row>
    <row r="85" spans="1:7" s="1299" customFormat="1" ht="12.75">
      <c r="A85" s="1304"/>
      <c r="B85" s="1342" t="s">
        <v>1191</v>
      </c>
      <c r="C85" s="1341"/>
      <c r="D85" s="1340"/>
      <c r="E85" s="1339"/>
      <c r="F85" s="1891">
        <f>F82+F78+F74</f>
        <v>0</v>
      </c>
      <c r="G85" s="1406"/>
    </row>
    <row r="86" spans="1:7" s="1328" customFormat="1" ht="12.75">
      <c r="A86" s="1332"/>
      <c r="B86" s="1405"/>
      <c r="C86" s="1404"/>
      <c r="D86" s="1403"/>
      <c r="E86" s="1402"/>
      <c r="F86" s="1898"/>
      <c r="G86" s="1401"/>
    </row>
    <row r="87" spans="1:7" s="1328" customFormat="1" ht="12.75">
      <c r="A87" s="1332"/>
      <c r="B87" s="1405"/>
      <c r="C87" s="1404"/>
      <c r="D87" s="1403"/>
      <c r="E87" s="1402"/>
      <c r="F87" s="1898"/>
      <c r="G87" s="1401"/>
    </row>
    <row r="88" spans="1:6" s="1299" customFormat="1" ht="12.75">
      <c r="A88" s="1361" t="s">
        <v>1190</v>
      </c>
      <c r="B88" s="1360" t="s">
        <v>267</v>
      </c>
      <c r="C88" s="1359"/>
      <c r="D88" s="1358"/>
      <c r="E88" s="1357"/>
      <c r="F88" s="1893"/>
    </row>
    <row r="89" spans="1:6" s="1328" customFormat="1" ht="12.75">
      <c r="A89" s="1332"/>
      <c r="B89" s="1369"/>
      <c r="C89" s="1368"/>
      <c r="D89" s="1371"/>
      <c r="E89" s="1306"/>
      <c r="F89" s="1892"/>
    </row>
    <row r="90" spans="1:6" s="1328" customFormat="1" ht="25.5">
      <c r="A90" s="1396" t="s">
        <v>6</v>
      </c>
      <c r="B90" s="1400" t="s">
        <v>566</v>
      </c>
      <c r="C90" s="1399"/>
      <c r="D90" s="1398"/>
      <c r="E90" s="1329"/>
      <c r="F90" s="1879"/>
    </row>
    <row r="91" spans="1:6" s="1328" customFormat="1" ht="114.75">
      <c r="A91" s="1396" t="s">
        <v>524</v>
      </c>
      <c r="B91" s="1369" t="s">
        <v>523</v>
      </c>
      <c r="C91" s="1397"/>
      <c r="D91" s="1330"/>
      <c r="E91" s="1329"/>
      <c r="F91" s="1879"/>
    </row>
    <row r="92" spans="1:6" s="1328" customFormat="1" ht="25.5">
      <c r="A92" s="1298"/>
      <c r="B92" s="1369" t="s">
        <v>522</v>
      </c>
      <c r="C92" s="1331"/>
      <c r="D92" s="1330"/>
      <c r="E92" s="1370"/>
      <c r="F92" s="1892"/>
    </row>
    <row r="93" spans="1:6" s="1328" customFormat="1" ht="12.75">
      <c r="A93" s="1298"/>
      <c r="B93" s="1369" t="s">
        <v>521</v>
      </c>
      <c r="C93" s="1309" t="s">
        <v>520</v>
      </c>
      <c r="D93" s="1307">
        <v>1</v>
      </c>
      <c r="E93" s="1306"/>
      <c r="F93" s="1879">
        <f>D93*E93</f>
        <v>0</v>
      </c>
    </row>
    <row r="94" spans="1:6" s="1328" customFormat="1" ht="12.75">
      <c r="A94" s="1298"/>
      <c r="B94" s="1366"/>
      <c r="C94" s="1331"/>
      <c r="D94" s="1330"/>
      <c r="E94" s="1329"/>
      <c r="F94" s="1879"/>
    </row>
    <row r="95" spans="1:6" s="1328" customFormat="1" ht="51">
      <c r="A95" s="1396" t="s">
        <v>7</v>
      </c>
      <c r="B95" s="1369" t="s">
        <v>519</v>
      </c>
      <c r="C95" s="1368"/>
      <c r="D95" s="1371"/>
      <c r="E95" s="1329"/>
      <c r="F95" s="1879"/>
    </row>
    <row r="96" spans="1:130" s="1372" customFormat="1" ht="25.5">
      <c r="A96" s="1474"/>
      <c r="B96" s="1387" t="s">
        <v>518</v>
      </c>
      <c r="C96" s="1395"/>
      <c r="D96" s="1394"/>
      <c r="E96" s="1381"/>
      <c r="F96" s="1879"/>
      <c r="G96" s="1386"/>
      <c r="H96" s="1393"/>
      <c r="I96" s="1392"/>
      <c r="J96" s="1378"/>
      <c r="K96" s="1373"/>
      <c r="L96" s="1373"/>
      <c r="M96" s="1373"/>
      <c r="N96" s="1373"/>
      <c r="O96" s="1373"/>
      <c r="P96" s="1373"/>
      <c r="Q96" s="1373"/>
      <c r="R96" s="1373"/>
      <c r="S96" s="1373"/>
      <c r="T96" s="1373"/>
      <c r="U96" s="1373"/>
      <c r="V96" s="1373"/>
      <c r="W96" s="1373"/>
      <c r="X96" s="1373"/>
      <c r="Y96" s="1373"/>
      <c r="Z96" s="1373"/>
      <c r="AA96" s="1373"/>
      <c r="AB96" s="1373"/>
      <c r="AC96" s="1373"/>
      <c r="AD96" s="1373"/>
      <c r="AE96" s="1373"/>
      <c r="AF96" s="1373"/>
      <c r="AG96" s="1373"/>
      <c r="AH96" s="1373"/>
      <c r="AI96" s="1373"/>
      <c r="AJ96" s="1373"/>
      <c r="AK96" s="1373"/>
      <c r="AL96" s="1373"/>
      <c r="AM96" s="1373"/>
      <c r="AN96" s="1373"/>
      <c r="AO96" s="1373"/>
      <c r="AP96" s="1373"/>
      <c r="AQ96" s="1373"/>
      <c r="AR96" s="1373"/>
      <c r="AS96" s="1373"/>
      <c r="AT96" s="1373"/>
      <c r="AU96" s="1373"/>
      <c r="AV96" s="1373"/>
      <c r="AW96" s="1373"/>
      <c r="AX96" s="1373"/>
      <c r="AY96" s="1373"/>
      <c r="AZ96" s="1373"/>
      <c r="BA96" s="1373"/>
      <c r="BB96" s="1373"/>
      <c r="BC96" s="1373"/>
      <c r="BD96" s="1373"/>
      <c r="BE96" s="1373"/>
      <c r="BF96" s="1373"/>
      <c r="BG96" s="1373"/>
      <c r="BH96" s="1373"/>
      <c r="BI96" s="1373"/>
      <c r="BJ96" s="1373"/>
      <c r="BK96" s="1373"/>
      <c r="BL96" s="1373"/>
      <c r="BM96" s="1373"/>
      <c r="BN96" s="1373"/>
      <c r="BO96" s="1373"/>
      <c r="BP96" s="1373"/>
      <c r="BQ96" s="1373"/>
      <c r="BR96" s="1373"/>
      <c r="BS96" s="1373"/>
      <c r="BT96" s="1373"/>
      <c r="BU96" s="1373"/>
      <c r="BV96" s="1373"/>
      <c r="BW96" s="1373"/>
      <c r="BX96" s="1373"/>
      <c r="BY96" s="1373"/>
      <c r="BZ96" s="1373"/>
      <c r="CA96" s="1373"/>
      <c r="CB96" s="1373"/>
      <c r="CC96" s="1373"/>
      <c r="CD96" s="1373"/>
      <c r="CE96" s="1373"/>
      <c r="CF96" s="1373"/>
      <c r="CG96" s="1373"/>
      <c r="CH96" s="1373"/>
      <c r="CI96" s="1373"/>
      <c r="CJ96" s="1373"/>
      <c r="CK96" s="1373"/>
      <c r="CL96" s="1373"/>
      <c r="CM96" s="1373"/>
      <c r="CN96" s="1373"/>
      <c r="CO96" s="1373"/>
      <c r="CP96" s="1373"/>
      <c r="CQ96" s="1373"/>
      <c r="CR96" s="1373"/>
      <c r="CS96" s="1373"/>
      <c r="CT96" s="1373"/>
      <c r="CU96" s="1373"/>
      <c r="CV96" s="1373"/>
      <c r="CW96" s="1373"/>
      <c r="CX96" s="1373"/>
      <c r="CY96" s="1373"/>
      <c r="CZ96" s="1373"/>
      <c r="DA96" s="1373"/>
      <c r="DB96" s="1373"/>
      <c r="DC96" s="1373"/>
      <c r="DD96" s="1373"/>
      <c r="DE96" s="1373"/>
      <c r="DF96" s="1373"/>
      <c r="DG96" s="1373"/>
      <c r="DH96" s="1373"/>
      <c r="DI96" s="1373"/>
      <c r="DJ96" s="1373"/>
      <c r="DK96" s="1373"/>
      <c r="DL96" s="1373"/>
      <c r="DM96" s="1373"/>
      <c r="DN96" s="1373"/>
      <c r="DO96" s="1373"/>
      <c r="DP96" s="1373"/>
      <c r="DQ96" s="1373"/>
      <c r="DR96" s="1373"/>
      <c r="DS96" s="1373"/>
      <c r="DT96" s="1373"/>
      <c r="DU96" s="1373"/>
      <c r="DV96" s="1373"/>
      <c r="DW96" s="1373"/>
      <c r="DX96" s="1373"/>
      <c r="DY96" s="1373"/>
      <c r="DZ96" s="1373"/>
    </row>
    <row r="97" spans="1:6" s="1388" customFormat="1" ht="25.5">
      <c r="A97" s="1475"/>
      <c r="B97" s="1387" t="s">
        <v>517</v>
      </c>
      <c r="C97" s="1390"/>
      <c r="D97" s="1390"/>
      <c r="E97" s="1389"/>
      <c r="F97" s="1899"/>
    </row>
    <row r="98" spans="1:130" s="1372" customFormat="1" ht="12.75">
      <c r="A98" s="1474"/>
      <c r="B98" s="1387" t="s">
        <v>516</v>
      </c>
      <c r="C98" s="1383"/>
      <c r="D98" s="1382"/>
      <c r="E98" s="1381"/>
      <c r="F98" s="1879"/>
      <c r="G98" s="1386"/>
      <c r="H98" s="1379"/>
      <c r="I98" s="1379"/>
      <c r="J98" s="1378"/>
      <c r="K98" s="1377"/>
      <c r="L98" s="1375"/>
      <c r="M98" s="1373"/>
      <c r="N98" s="1376"/>
      <c r="O98" s="1373"/>
      <c r="P98" s="1375"/>
      <c r="Q98" s="1373"/>
      <c r="R98" s="1375"/>
      <c r="S98" s="1373"/>
      <c r="T98" s="1375"/>
      <c r="U98" s="1373"/>
      <c r="V98" s="1375"/>
      <c r="W98" s="1373"/>
      <c r="X98" s="1375"/>
      <c r="Y98" s="1373"/>
      <c r="Z98" s="1374"/>
      <c r="AA98" s="1373"/>
      <c r="AB98" s="1373"/>
      <c r="AC98" s="1373"/>
      <c r="AD98" s="1373"/>
      <c r="AE98" s="1373"/>
      <c r="AF98" s="1373"/>
      <c r="AG98" s="1373"/>
      <c r="AH98" s="1373"/>
      <c r="AI98" s="1373"/>
      <c r="AJ98" s="1373"/>
      <c r="AK98" s="1373"/>
      <c r="AL98" s="1373"/>
      <c r="AM98" s="1373"/>
      <c r="AN98" s="1373"/>
      <c r="AO98" s="1373"/>
      <c r="AP98" s="1373"/>
      <c r="AQ98" s="1373"/>
      <c r="AR98" s="1373"/>
      <c r="AS98" s="1373"/>
      <c r="AT98" s="1373"/>
      <c r="AU98" s="1373"/>
      <c r="AV98" s="1373"/>
      <c r="AW98" s="1373"/>
      <c r="AX98" s="1373"/>
      <c r="AY98" s="1373"/>
      <c r="AZ98" s="1373"/>
      <c r="BA98" s="1373"/>
      <c r="BB98" s="1373"/>
      <c r="BC98" s="1373"/>
      <c r="BD98" s="1373"/>
      <c r="BE98" s="1373"/>
      <c r="BF98" s="1373"/>
      <c r="BG98" s="1373"/>
      <c r="BH98" s="1373"/>
      <c r="BI98" s="1373"/>
      <c r="BJ98" s="1373"/>
      <c r="BK98" s="1373"/>
      <c r="BL98" s="1373"/>
      <c r="BM98" s="1373"/>
      <c r="BN98" s="1373"/>
      <c r="BO98" s="1373"/>
      <c r="BP98" s="1373"/>
      <c r="BQ98" s="1373"/>
      <c r="BR98" s="1373"/>
      <c r="BS98" s="1373"/>
      <c r="BT98" s="1373"/>
      <c r="BU98" s="1373"/>
      <c r="BV98" s="1373"/>
      <c r="BW98" s="1373"/>
      <c r="BX98" s="1373"/>
      <c r="BY98" s="1373"/>
      <c r="BZ98" s="1373"/>
      <c r="CA98" s="1373"/>
      <c r="CB98" s="1373"/>
      <c r="CC98" s="1373"/>
      <c r="CD98" s="1373"/>
      <c r="CE98" s="1373"/>
      <c r="CF98" s="1373"/>
      <c r="CG98" s="1373"/>
      <c r="CH98" s="1373"/>
      <c r="CI98" s="1373"/>
      <c r="CJ98" s="1373"/>
      <c r="CK98" s="1373"/>
      <c r="CL98" s="1373"/>
      <c r="CM98" s="1373"/>
      <c r="CN98" s="1373"/>
      <c r="CO98" s="1373"/>
      <c r="CP98" s="1373"/>
      <c r="CQ98" s="1373"/>
      <c r="CR98" s="1373"/>
      <c r="CS98" s="1373"/>
      <c r="CT98" s="1373"/>
      <c r="CU98" s="1373"/>
      <c r="CV98" s="1373"/>
      <c r="CW98" s="1373"/>
      <c r="CX98" s="1373"/>
      <c r="CY98" s="1373"/>
      <c r="CZ98" s="1373"/>
      <c r="DA98" s="1373"/>
      <c r="DB98" s="1373"/>
      <c r="DC98" s="1373"/>
      <c r="DD98" s="1373"/>
      <c r="DE98" s="1373"/>
      <c r="DF98" s="1373"/>
      <c r="DG98" s="1373"/>
      <c r="DH98" s="1373"/>
      <c r="DI98" s="1373"/>
      <c r="DJ98" s="1373"/>
      <c r="DK98" s="1373"/>
      <c r="DL98" s="1373"/>
      <c r="DM98" s="1373"/>
      <c r="DN98" s="1373"/>
      <c r="DO98" s="1373"/>
      <c r="DP98" s="1373"/>
      <c r="DQ98" s="1373"/>
      <c r="DR98" s="1373"/>
      <c r="DS98" s="1373"/>
      <c r="DT98" s="1373"/>
      <c r="DU98" s="1373"/>
      <c r="DV98" s="1373"/>
      <c r="DW98" s="1373"/>
      <c r="DX98" s="1373"/>
      <c r="DY98" s="1373"/>
      <c r="DZ98" s="1373"/>
    </row>
    <row r="99" spans="1:130" s="1372" customFormat="1" ht="63.75">
      <c r="A99" s="1474"/>
      <c r="B99" s="1384" t="s">
        <v>515</v>
      </c>
      <c r="C99" s="1383"/>
      <c r="D99" s="1382"/>
      <c r="E99" s="1381"/>
      <c r="F99" s="1879"/>
      <c r="G99" s="1380"/>
      <c r="H99" s="1380"/>
      <c r="I99" s="1379"/>
      <c r="J99" s="1378"/>
      <c r="K99" s="1377"/>
      <c r="L99" s="1373"/>
      <c r="M99" s="1373"/>
      <c r="N99" s="1376"/>
      <c r="O99" s="1373"/>
      <c r="P99" s="1375"/>
      <c r="Q99" s="1373"/>
      <c r="R99" s="1375"/>
      <c r="S99" s="1373"/>
      <c r="T99" s="1375"/>
      <c r="U99" s="1373"/>
      <c r="V99" s="1375"/>
      <c r="W99" s="1373"/>
      <c r="X99" s="1375"/>
      <c r="Y99" s="1373"/>
      <c r="Z99" s="1374"/>
      <c r="AA99" s="1373"/>
      <c r="AB99" s="1373"/>
      <c r="AC99" s="1373"/>
      <c r="AD99" s="1373"/>
      <c r="AE99" s="1373"/>
      <c r="AF99" s="1373"/>
      <c r="AG99" s="1373"/>
      <c r="AH99" s="1373"/>
      <c r="AI99" s="1373"/>
      <c r="AJ99" s="1373"/>
      <c r="AK99" s="1373"/>
      <c r="AL99" s="1373"/>
      <c r="AM99" s="1373"/>
      <c r="AN99" s="1373"/>
      <c r="AO99" s="1373"/>
      <c r="AP99" s="1373"/>
      <c r="AQ99" s="1373"/>
      <c r="AR99" s="1373"/>
      <c r="AS99" s="1373"/>
      <c r="AT99" s="1373"/>
      <c r="AU99" s="1373"/>
      <c r="AV99" s="1373"/>
      <c r="AW99" s="1373"/>
      <c r="AX99" s="1373"/>
      <c r="AY99" s="1373"/>
      <c r="AZ99" s="1373"/>
      <c r="BA99" s="1373"/>
      <c r="BB99" s="1373"/>
      <c r="BC99" s="1373"/>
      <c r="BD99" s="1373"/>
      <c r="BE99" s="1373"/>
      <c r="BF99" s="1373"/>
      <c r="BG99" s="1373"/>
      <c r="BH99" s="1373"/>
      <c r="BI99" s="1373"/>
      <c r="BJ99" s="1373"/>
      <c r="BK99" s="1373"/>
      <c r="BL99" s="1373"/>
      <c r="BM99" s="1373"/>
      <c r="BN99" s="1373"/>
      <c r="BO99" s="1373"/>
      <c r="BP99" s="1373"/>
      <c r="BQ99" s="1373"/>
      <c r="BR99" s="1373"/>
      <c r="BS99" s="1373"/>
      <c r="BT99" s="1373"/>
      <c r="BU99" s="1373"/>
      <c r="BV99" s="1373"/>
      <c r="BW99" s="1373"/>
      <c r="BX99" s="1373"/>
      <c r="BY99" s="1373"/>
      <c r="BZ99" s="1373"/>
      <c r="CA99" s="1373"/>
      <c r="CB99" s="1373"/>
      <c r="CC99" s="1373"/>
      <c r="CD99" s="1373"/>
      <c r="CE99" s="1373"/>
      <c r="CF99" s="1373"/>
      <c r="CG99" s="1373"/>
      <c r="CH99" s="1373"/>
      <c r="CI99" s="1373"/>
      <c r="CJ99" s="1373"/>
      <c r="CK99" s="1373"/>
      <c r="CL99" s="1373"/>
      <c r="CM99" s="1373"/>
      <c r="CN99" s="1373"/>
      <c r="CO99" s="1373"/>
      <c r="CP99" s="1373"/>
      <c r="CQ99" s="1373"/>
      <c r="CR99" s="1373"/>
      <c r="CS99" s="1373"/>
      <c r="CT99" s="1373"/>
      <c r="CU99" s="1373"/>
      <c r="CV99" s="1373"/>
      <c r="CW99" s="1373"/>
      <c r="CX99" s="1373"/>
      <c r="CY99" s="1373"/>
      <c r="CZ99" s="1373"/>
      <c r="DA99" s="1373"/>
      <c r="DB99" s="1373"/>
      <c r="DC99" s="1373"/>
      <c r="DD99" s="1373"/>
      <c r="DE99" s="1373"/>
      <c r="DF99" s="1373"/>
      <c r="DG99" s="1373"/>
      <c r="DH99" s="1373"/>
      <c r="DI99" s="1373"/>
      <c r="DJ99" s="1373"/>
      <c r="DK99" s="1373"/>
      <c r="DL99" s="1373"/>
      <c r="DM99" s="1373"/>
      <c r="DN99" s="1373"/>
      <c r="DO99" s="1373"/>
      <c r="DP99" s="1373"/>
      <c r="DQ99" s="1373"/>
      <c r="DR99" s="1373"/>
      <c r="DS99" s="1373"/>
      <c r="DT99" s="1373"/>
      <c r="DU99" s="1373"/>
      <c r="DV99" s="1373"/>
      <c r="DW99" s="1373"/>
      <c r="DX99" s="1373"/>
      <c r="DY99" s="1373"/>
      <c r="DZ99" s="1373"/>
    </row>
    <row r="100" spans="1:6" s="1328" customFormat="1" ht="12.75">
      <c r="A100" s="1311"/>
      <c r="B100" s="1369"/>
      <c r="C100" s="1368"/>
      <c r="D100" s="1371"/>
      <c r="E100" s="1370"/>
      <c r="F100" s="1892"/>
    </row>
    <row r="101" spans="1:6" s="1328" customFormat="1" ht="12.75">
      <c r="A101" s="1311"/>
      <c r="B101" s="1369" t="s">
        <v>514</v>
      </c>
      <c r="C101" s="1309"/>
      <c r="D101" s="1307"/>
      <c r="E101" s="1329"/>
      <c r="F101" s="1879"/>
    </row>
    <row r="102" spans="1:6" s="1328" customFormat="1" ht="12.75">
      <c r="A102" s="1311"/>
      <c r="B102" s="1369" t="s">
        <v>513</v>
      </c>
      <c r="C102" s="1368" t="s">
        <v>53</v>
      </c>
      <c r="D102" s="1371">
        <v>1</v>
      </c>
      <c r="E102" s="1306"/>
      <c r="F102" s="1892">
        <f>D102*E102</f>
        <v>0</v>
      </c>
    </row>
    <row r="103" spans="1:6" s="1328" customFormat="1" ht="12.75">
      <c r="A103" s="1332"/>
      <c r="B103" s="1366"/>
      <c r="C103" s="1331"/>
      <c r="D103" s="1330"/>
      <c r="E103" s="1329"/>
      <c r="F103" s="1892"/>
    </row>
    <row r="104" spans="1:6" s="1299" customFormat="1" ht="12.75">
      <c r="A104" s="1304"/>
      <c r="B104" s="1342" t="s">
        <v>1189</v>
      </c>
      <c r="C104" s="1341"/>
      <c r="D104" s="1340"/>
      <c r="E104" s="1339"/>
      <c r="F104" s="1891">
        <f>F102+F93</f>
        <v>0</v>
      </c>
    </row>
    <row r="105" spans="1:6" s="1293" customFormat="1" ht="12.75">
      <c r="A105" s="1298"/>
      <c r="B105" s="1365"/>
      <c r="C105" s="1364"/>
      <c r="D105" s="1363"/>
      <c r="E105" s="1362"/>
      <c r="F105" s="1900"/>
    </row>
    <row r="106" spans="1:6" s="1293" customFormat="1" ht="12.75">
      <c r="A106" s="1298"/>
      <c r="B106" s="1365"/>
      <c r="C106" s="1364"/>
      <c r="D106" s="1363"/>
      <c r="E106" s="1362"/>
      <c r="F106" s="1900"/>
    </row>
    <row r="107" spans="1:6" s="1293" customFormat="1" ht="12.75">
      <c r="A107" s="1298"/>
      <c r="B107" s="1365"/>
      <c r="C107" s="1364"/>
      <c r="D107" s="1363"/>
      <c r="E107" s="1362"/>
      <c r="F107" s="1900"/>
    </row>
    <row r="108" spans="1:6" s="1293" customFormat="1" ht="12.75">
      <c r="A108" s="1298"/>
      <c r="B108" s="1365"/>
      <c r="C108" s="1364"/>
      <c r="D108" s="1363"/>
      <c r="E108" s="1362"/>
      <c r="F108" s="1900"/>
    </row>
    <row r="109" spans="1:6" s="1293" customFormat="1" ht="12.75">
      <c r="A109" s="1298"/>
      <c r="B109" s="1365"/>
      <c r="C109" s="1364"/>
      <c r="D109" s="1363"/>
      <c r="E109" s="1362"/>
      <c r="F109" s="1900"/>
    </row>
    <row r="110" spans="1:6" s="1293" customFormat="1" ht="12.75">
      <c r="A110" s="1298"/>
      <c r="B110" s="1365"/>
      <c r="C110" s="1364"/>
      <c r="D110" s="1363"/>
      <c r="E110" s="1362"/>
      <c r="F110" s="1900"/>
    </row>
    <row r="111" spans="1:6" s="1293" customFormat="1" ht="12.75">
      <c r="A111" s="1298"/>
      <c r="B111" s="1365"/>
      <c r="C111" s="1364"/>
      <c r="D111" s="1363"/>
      <c r="E111" s="1362"/>
      <c r="F111" s="1900"/>
    </row>
    <row r="112" spans="1:6" s="1299" customFormat="1" ht="12.75">
      <c r="A112" s="1361" t="s">
        <v>1188</v>
      </c>
      <c r="B112" s="1360" t="s">
        <v>510</v>
      </c>
      <c r="C112" s="1359"/>
      <c r="D112" s="1358"/>
      <c r="E112" s="1357"/>
      <c r="F112" s="1893"/>
    </row>
    <row r="113" spans="1:6" s="1305" customFormat="1" ht="12.75">
      <c r="A113" s="1354"/>
      <c r="B113" s="1310"/>
      <c r="C113" s="1309"/>
      <c r="D113" s="1307"/>
      <c r="E113" s="1352"/>
      <c r="F113" s="1892"/>
    </row>
    <row r="114" spans="1:6" s="1305" customFormat="1" ht="76.5">
      <c r="A114" s="1354"/>
      <c r="B114" s="1349" t="s">
        <v>509</v>
      </c>
      <c r="C114" s="1309"/>
      <c r="D114" s="1307"/>
      <c r="E114" s="1352"/>
      <c r="F114" s="1892"/>
    </row>
    <row r="115" spans="1:6" s="1305" customFormat="1" ht="12.75">
      <c r="A115" s="1354"/>
      <c r="B115" s="1349"/>
      <c r="C115" s="1309"/>
      <c r="D115" s="1307"/>
      <c r="E115" s="1352"/>
      <c r="F115" s="1892"/>
    </row>
    <row r="116" spans="1:6" s="1305" customFormat="1" ht="89.25">
      <c r="A116" s="1354"/>
      <c r="B116" s="1349" t="s">
        <v>508</v>
      </c>
      <c r="C116" s="1309"/>
      <c r="D116" s="1307"/>
      <c r="E116" s="1352"/>
      <c r="F116" s="1892"/>
    </row>
    <row r="117" spans="1:6" s="1305" customFormat="1" ht="12.75">
      <c r="A117" s="1354"/>
      <c r="B117" s="1349"/>
      <c r="C117" s="1309"/>
      <c r="D117" s="1307"/>
      <c r="E117" s="1352"/>
      <c r="F117" s="1892"/>
    </row>
    <row r="118" spans="1:6" s="1305" customFormat="1" ht="89.25">
      <c r="A118" s="1354"/>
      <c r="B118" s="1345" t="s">
        <v>507</v>
      </c>
      <c r="C118" s="1309"/>
      <c r="D118" s="1307"/>
      <c r="E118" s="1352"/>
      <c r="F118" s="1892"/>
    </row>
    <row r="119" spans="1:6" s="1305" customFormat="1" ht="17.25" customHeight="1">
      <c r="A119" s="1354"/>
      <c r="B119" s="1345" t="s">
        <v>506</v>
      </c>
      <c r="C119" s="1309"/>
      <c r="D119" s="1307"/>
      <c r="E119" s="1352"/>
      <c r="F119" s="1892"/>
    </row>
    <row r="120" spans="1:6" s="1323" customFormat="1" ht="12.75">
      <c r="A120" s="1327"/>
      <c r="B120" s="1326"/>
      <c r="C120" s="1325"/>
      <c r="D120" s="1325"/>
      <c r="E120" s="1324"/>
      <c r="F120" s="1886"/>
    </row>
    <row r="121" spans="1:6" s="1323" customFormat="1" ht="12.75">
      <c r="A121" s="1346" t="s">
        <v>6</v>
      </c>
      <c r="B121" s="1297" t="s">
        <v>503</v>
      </c>
      <c r="C121" s="1344"/>
      <c r="D121" s="1343"/>
      <c r="E121" s="1350"/>
      <c r="F121" s="1890"/>
    </row>
    <row r="122" spans="1:6" s="1323" customFormat="1" ht="12.75">
      <c r="A122" s="1354"/>
      <c r="B122" s="1310"/>
      <c r="C122" s="1309"/>
      <c r="D122" s="1307"/>
      <c r="E122" s="1352"/>
      <c r="F122" s="1892"/>
    </row>
    <row r="123" spans="1:6" s="1323" customFormat="1" ht="216.75">
      <c r="A123" s="1354"/>
      <c r="B123" s="1353" t="s">
        <v>502</v>
      </c>
      <c r="C123" s="1309"/>
      <c r="D123" s="1307"/>
      <c r="E123" s="1352"/>
      <c r="F123" s="1892"/>
    </row>
    <row r="124" spans="1:6" s="1323" customFormat="1" ht="12.75">
      <c r="A124" s="1354"/>
      <c r="B124" s="1349"/>
      <c r="C124" s="1309"/>
      <c r="D124" s="1307"/>
      <c r="E124" s="1352"/>
      <c r="F124" s="1892"/>
    </row>
    <row r="125" spans="1:6" s="1323" customFormat="1" ht="216.75">
      <c r="A125" s="1354"/>
      <c r="B125" s="1353" t="s">
        <v>112</v>
      </c>
      <c r="C125" s="1309"/>
      <c r="D125" s="1307"/>
      <c r="E125" s="1352"/>
      <c r="F125" s="1892"/>
    </row>
    <row r="126" spans="1:6" s="1323" customFormat="1" ht="12.75">
      <c r="A126" s="1354"/>
      <c r="B126" s="1349"/>
      <c r="C126" s="1309"/>
      <c r="D126" s="1307"/>
      <c r="E126" s="1352"/>
      <c r="F126" s="1892"/>
    </row>
    <row r="127" spans="1:6" s="1323" customFormat="1" ht="76.5">
      <c r="A127" s="1354"/>
      <c r="B127" s="1353" t="s">
        <v>111</v>
      </c>
      <c r="C127" s="1309"/>
      <c r="D127" s="1307"/>
      <c r="E127" s="1352"/>
      <c r="F127" s="1892"/>
    </row>
    <row r="128" spans="1:6" s="1323" customFormat="1" ht="12.75">
      <c r="A128" s="1346"/>
      <c r="B128" s="1353"/>
      <c r="C128" s="1309"/>
      <c r="D128" s="1307"/>
      <c r="E128" s="1352"/>
      <c r="F128" s="1892"/>
    </row>
    <row r="129" spans="1:6" s="1323" customFormat="1" ht="12.75">
      <c r="A129" s="1346"/>
      <c r="B129" s="1349"/>
      <c r="C129" s="1309"/>
      <c r="D129" s="1307"/>
      <c r="E129" s="1352"/>
      <c r="F129" s="1892"/>
    </row>
    <row r="130" spans="1:6" s="1323" customFormat="1" ht="12.75">
      <c r="A130" s="1346" t="s">
        <v>40</v>
      </c>
      <c r="B130" s="1351" t="s">
        <v>501</v>
      </c>
      <c r="C130" s="1344" t="s">
        <v>53</v>
      </c>
      <c r="D130" s="1343">
        <v>1</v>
      </c>
      <c r="E130" s="1350"/>
      <c r="F130" s="1890"/>
    </row>
    <row r="131" spans="1:6" s="1323" customFormat="1" ht="12.75">
      <c r="A131" s="1327"/>
      <c r="B131" s="1326"/>
      <c r="C131" s="1325"/>
      <c r="D131" s="1325"/>
      <c r="E131" s="1324"/>
      <c r="F131" s="1886"/>
    </row>
    <row r="132" spans="1:4" ht="12.75">
      <c r="A132" s="1346"/>
      <c r="B132" s="1349"/>
      <c r="C132" s="1344"/>
      <c r="D132" s="1343"/>
    </row>
    <row r="133" spans="1:4" ht="114.75">
      <c r="A133" s="1346"/>
      <c r="B133" s="1348" t="s">
        <v>94</v>
      </c>
      <c r="C133" s="1344"/>
      <c r="D133" s="1343"/>
    </row>
    <row r="134" spans="1:4" ht="12.75">
      <c r="A134" s="1346"/>
      <c r="B134" s="1347"/>
      <c r="C134" s="1344"/>
      <c r="D134" s="1343"/>
    </row>
    <row r="135" spans="1:4" ht="12.75">
      <c r="A135" s="1346"/>
      <c r="B135" s="1345"/>
      <c r="C135" s="1344"/>
      <c r="D135" s="1343"/>
    </row>
    <row r="136" spans="1:6" ht="28.5">
      <c r="A136" s="1346" t="s">
        <v>91</v>
      </c>
      <c r="B136" s="1345" t="s">
        <v>500</v>
      </c>
      <c r="C136" s="1344" t="s">
        <v>53</v>
      </c>
      <c r="D136" s="1343">
        <v>1</v>
      </c>
      <c r="F136" s="1895">
        <f>D136*E136</f>
        <v>0</v>
      </c>
    </row>
    <row r="137" spans="1:6" ht="28.5">
      <c r="A137" s="1346" t="s">
        <v>89</v>
      </c>
      <c r="B137" s="1345" t="s">
        <v>1187</v>
      </c>
      <c r="C137" s="1344" t="s">
        <v>53</v>
      </c>
      <c r="D137" s="1343">
        <v>1</v>
      </c>
      <c r="F137" s="1895">
        <f aca="true" t="shared" si="0" ref="F137:F142">D137*E137</f>
        <v>0</v>
      </c>
    </row>
    <row r="138" spans="1:6" ht="12.75">
      <c r="A138" s="1346" t="s">
        <v>87</v>
      </c>
      <c r="B138" s="1345" t="s">
        <v>499</v>
      </c>
      <c r="C138" s="1344" t="s">
        <v>53</v>
      </c>
      <c r="D138" s="1343">
        <v>1</v>
      </c>
      <c r="F138" s="1895">
        <f t="shared" si="0"/>
        <v>0</v>
      </c>
    </row>
    <row r="139" spans="1:6" ht="12.75">
      <c r="A139" s="1346" t="s">
        <v>85</v>
      </c>
      <c r="B139" s="1345" t="s">
        <v>1186</v>
      </c>
      <c r="C139" s="1344" t="s">
        <v>53</v>
      </c>
      <c r="D139" s="1343">
        <v>1</v>
      </c>
      <c r="F139" s="1895">
        <f t="shared" si="0"/>
        <v>0</v>
      </c>
    </row>
    <row r="140" spans="1:6" ht="12.75">
      <c r="A140" s="1346" t="s">
        <v>83</v>
      </c>
      <c r="B140" s="1345" t="s">
        <v>1185</v>
      </c>
      <c r="C140" s="1344" t="s">
        <v>53</v>
      </c>
      <c r="D140" s="1343">
        <v>1</v>
      </c>
      <c r="F140" s="1895">
        <f t="shared" si="0"/>
        <v>0</v>
      </c>
    </row>
    <row r="141" spans="1:6" ht="12.75">
      <c r="A141" s="1346" t="s">
        <v>79</v>
      </c>
      <c r="B141" s="1345" t="s">
        <v>66</v>
      </c>
      <c r="C141" s="1344" t="s">
        <v>53</v>
      </c>
      <c r="D141" s="1343">
        <v>1</v>
      </c>
      <c r="F141" s="1895">
        <f t="shared" si="0"/>
        <v>0</v>
      </c>
    </row>
    <row r="142" spans="1:6" ht="12.75">
      <c r="A142" s="1346" t="s">
        <v>559</v>
      </c>
      <c r="B142" s="1345" t="s">
        <v>994</v>
      </c>
      <c r="C142" s="1344" t="s">
        <v>53</v>
      </c>
      <c r="D142" s="1343">
        <v>1</v>
      </c>
      <c r="F142" s="1895">
        <f t="shared" si="0"/>
        <v>0</v>
      </c>
    </row>
    <row r="143" spans="1:6" s="1323" customFormat="1" ht="12.75">
      <c r="A143" s="1327"/>
      <c r="B143" s="1326"/>
      <c r="C143" s="1325"/>
      <c r="D143" s="1325"/>
      <c r="E143" s="1324"/>
      <c r="F143" s="1886"/>
    </row>
    <row r="144" spans="1:6" s="1299" customFormat="1" ht="12.75">
      <c r="A144" s="1304"/>
      <c r="B144" s="1342" t="s">
        <v>1184</v>
      </c>
      <c r="C144" s="1341"/>
      <c r="D144" s="1340"/>
      <c r="E144" s="1339"/>
      <c r="F144" s="1891">
        <f>F142+F141+F140+F139+F138+F137+F136</f>
        <v>0</v>
      </c>
    </row>
    <row r="145" spans="1:6" s="1323" customFormat="1" ht="12.75">
      <c r="A145" s="1327"/>
      <c r="B145" s="1326"/>
      <c r="C145" s="1325"/>
      <c r="D145" s="1325"/>
      <c r="E145" s="1324"/>
      <c r="F145" s="1886"/>
    </row>
    <row r="146" spans="1:6" s="1323" customFormat="1" ht="12.75">
      <c r="A146" s="1327"/>
      <c r="B146" s="1326"/>
      <c r="C146" s="1325"/>
      <c r="D146" s="1325"/>
      <c r="E146" s="1324"/>
      <c r="F146" s="1886"/>
    </row>
    <row r="147" spans="1:6" s="1323" customFormat="1" ht="12.75">
      <c r="A147" s="1327"/>
      <c r="B147" s="1326"/>
      <c r="C147" s="1325"/>
      <c r="D147" s="1325"/>
      <c r="E147" s="1324"/>
      <c r="F147" s="1886"/>
    </row>
    <row r="148" spans="1:6" s="1333" customFormat="1" ht="12.75">
      <c r="A148" s="1338" t="s">
        <v>1183</v>
      </c>
      <c r="B148" s="1337" t="s">
        <v>1182</v>
      </c>
      <c r="C148" s="1336"/>
      <c r="D148" s="1335"/>
      <c r="E148" s="1334"/>
      <c r="F148" s="1880"/>
    </row>
    <row r="149" spans="1:6" s="1305" customFormat="1" ht="12.75">
      <c r="A149" s="1311"/>
      <c r="B149" s="1312"/>
      <c r="C149" s="1309"/>
      <c r="D149" s="1308"/>
      <c r="E149" s="1307"/>
      <c r="F149" s="1879"/>
    </row>
    <row r="150" spans="1:6" s="1305" customFormat="1" ht="12.75">
      <c r="A150" s="1311"/>
      <c r="B150" s="1310" t="s">
        <v>1181</v>
      </c>
      <c r="C150" s="1309"/>
      <c r="D150" s="1308"/>
      <c r="E150" s="1307"/>
      <c r="F150" s="1879">
        <f>F31</f>
        <v>0</v>
      </c>
    </row>
    <row r="151" spans="1:6" s="1305" customFormat="1" ht="12.75">
      <c r="A151" s="1311"/>
      <c r="B151" s="1310" t="s">
        <v>1180</v>
      </c>
      <c r="C151" s="1309"/>
      <c r="D151" s="1308"/>
      <c r="E151" s="1307"/>
      <c r="F151" s="1879">
        <f>F43</f>
        <v>0</v>
      </c>
    </row>
    <row r="152" spans="1:6" s="1305" customFormat="1" ht="12.75">
      <c r="A152" s="1311"/>
      <c r="B152" s="1310" t="s">
        <v>1179</v>
      </c>
      <c r="C152" s="1309"/>
      <c r="D152" s="1308"/>
      <c r="E152" s="1307"/>
      <c r="F152" s="1879">
        <f>F62</f>
        <v>0</v>
      </c>
    </row>
    <row r="153" spans="1:6" s="1305" customFormat="1" ht="12.75">
      <c r="A153" s="1311"/>
      <c r="B153" s="1310" t="s">
        <v>1178</v>
      </c>
      <c r="C153" s="1309"/>
      <c r="D153" s="1308"/>
      <c r="E153" s="1307"/>
      <c r="F153" s="1879">
        <f>F85</f>
        <v>0</v>
      </c>
    </row>
    <row r="154" spans="1:6" s="1328" customFormat="1" ht="12.75">
      <c r="A154" s="1332"/>
      <c r="B154" s="1310" t="s">
        <v>1177</v>
      </c>
      <c r="C154" s="1331"/>
      <c r="D154" s="1330"/>
      <c r="E154" s="1329"/>
      <c r="F154" s="1892">
        <f>F104</f>
        <v>0</v>
      </c>
    </row>
    <row r="155" spans="1:6" s="1323" customFormat="1" ht="12.75">
      <c r="A155" s="1327"/>
      <c r="B155" s="1326" t="s">
        <v>1176</v>
      </c>
      <c r="C155" s="1325"/>
      <c r="D155" s="1325"/>
      <c r="E155" s="1324"/>
      <c r="F155" s="1904">
        <f>F144</f>
        <v>0</v>
      </c>
    </row>
    <row r="156" spans="1:6" s="1323" customFormat="1" ht="12.75">
      <c r="A156" s="1327"/>
      <c r="B156" s="1326"/>
      <c r="C156" s="1325"/>
      <c r="D156" s="1325"/>
      <c r="E156" s="1324"/>
      <c r="F156" s="1886"/>
    </row>
    <row r="157" spans="1:6" s="1299" customFormat="1" ht="12.75">
      <c r="A157" s="1304"/>
      <c r="B157" s="1303" t="s">
        <v>32</v>
      </c>
      <c r="C157" s="1302"/>
      <c r="D157" s="1301"/>
      <c r="E157" s="1300"/>
      <c r="F157" s="1891">
        <f>SUM(F150:F155)</f>
        <v>0</v>
      </c>
    </row>
    <row r="158" spans="1:6" s="1468" customFormat="1" ht="12.75">
      <c r="A158" s="1473"/>
      <c r="B158" s="1472"/>
      <c r="C158" s="1471"/>
      <c r="D158" s="1470"/>
      <c r="E158" s="1469"/>
      <c r="F158" s="1902"/>
    </row>
    <row r="159" spans="1:6" s="1468" customFormat="1" ht="12.75">
      <c r="A159" s="1473"/>
      <c r="B159" s="1472"/>
      <c r="C159" s="1471"/>
      <c r="D159" s="1470"/>
      <c r="E159" s="1469"/>
      <c r="F159" s="1902"/>
    </row>
    <row r="160" spans="1:8" s="1459" customFormat="1" ht="14.25" customHeight="1">
      <c r="A160" s="1467" t="s">
        <v>1156</v>
      </c>
      <c r="B160" s="1466" t="s">
        <v>1175</v>
      </c>
      <c r="C160" s="1465"/>
      <c r="D160" s="1464"/>
      <c r="E160" s="1463"/>
      <c r="F160" s="1880"/>
      <c r="G160" s="1463"/>
      <c r="H160" s="1462"/>
    </row>
    <row r="161" spans="1:6" s="1459" customFormat="1" ht="14.25" customHeight="1">
      <c r="A161" s="1354"/>
      <c r="B161" s="1461"/>
      <c r="C161" s="1399"/>
      <c r="D161" s="1460"/>
      <c r="E161" s="1329"/>
      <c r="F161" s="1879"/>
    </row>
    <row r="162" spans="1:6" s="1455" customFormat="1" ht="14.25" customHeight="1">
      <c r="A162" s="1458" t="s">
        <v>1174</v>
      </c>
      <c r="B162" s="1457" t="s">
        <v>354</v>
      </c>
      <c r="C162" s="1418"/>
      <c r="D162" s="1456"/>
      <c r="E162" s="1416"/>
      <c r="F162" s="1888"/>
    </row>
    <row r="163" spans="1:8" s="1450" customFormat="1" ht="14.25" customHeight="1">
      <c r="A163" s="1346"/>
      <c r="B163" s="1454"/>
      <c r="C163" s="1453"/>
      <c r="D163" s="1452"/>
      <c r="E163" s="1294"/>
      <c r="F163" s="1878"/>
      <c r="G163" s="1451"/>
      <c r="H163" s="1451"/>
    </row>
    <row r="164" spans="1:8" s="1446" customFormat="1" ht="69.75" customHeight="1">
      <c r="A164" s="1396" t="s">
        <v>6</v>
      </c>
      <c r="B164" s="1449" t="s">
        <v>1173</v>
      </c>
      <c r="C164" s="1442"/>
      <c r="D164" s="1367"/>
      <c r="E164" s="1448"/>
      <c r="F164" s="1889"/>
      <c r="G164" s="1447"/>
      <c r="H164" s="1447"/>
    </row>
    <row r="165" spans="1:8" s="1441" customFormat="1" ht="38.25">
      <c r="A165" s="1396"/>
      <c r="B165" s="1444" t="s">
        <v>464</v>
      </c>
      <c r="C165" s="1344"/>
      <c r="D165" s="1437"/>
      <c r="E165" s="1436"/>
      <c r="F165" s="1878"/>
      <c r="G165" s="1356"/>
      <c r="H165" s="1356"/>
    </row>
    <row r="166" spans="1:8" s="1441" customFormat="1" ht="25.5">
      <c r="A166" s="1396"/>
      <c r="B166" s="1445" t="s">
        <v>350</v>
      </c>
      <c r="C166" s="1344"/>
      <c r="D166" s="1437"/>
      <c r="E166" s="1436"/>
      <c r="F166" s="1878"/>
      <c r="G166" s="1356"/>
      <c r="H166" s="1356"/>
    </row>
    <row r="167" spans="1:8" s="1441" customFormat="1" ht="25.5">
      <c r="A167" s="1396"/>
      <c r="B167" s="1444" t="s">
        <v>544</v>
      </c>
      <c r="C167" s="1344"/>
      <c r="D167" s="1437"/>
      <c r="E167" s="1436"/>
      <c r="F167" s="1878"/>
      <c r="G167" s="1356"/>
      <c r="H167" s="1356"/>
    </row>
    <row r="168" spans="1:8" s="1441" customFormat="1" ht="12.75">
      <c r="A168" s="1396"/>
      <c r="B168" s="1438" t="s">
        <v>543</v>
      </c>
      <c r="C168" s="1442"/>
      <c r="D168" s="1367"/>
      <c r="E168" s="1350"/>
      <c r="F168" s="1890"/>
      <c r="G168" s="1356"/>
      <c r="H168" s="1356"/>
    </row>
    <row r="169" spans="1:8" s="1441" customFormat="1" ht="14.25">
      <c r="A169" s="1396"/>
      <c r="B169" s="1438" t="s">
        <v>347</v>
      </c>
      <c r="C169" s="1442" t="s">
        <v>313</v>
      </c>
      <c r="D169" s="1343">
        <v>45</v>
      </c>
      <c r="E169" s="1437"/>
      <c r="F169" s="1890">
        <f>D169*E169</f>
        <v>0</v>
      </c>
      <c r="G169" s="1356"/>
      <c r="H169" s="1356"/>
    </row>
    <row r="170" spans="1:8" s="1435" customFormat="1" ht="12.75">
      <c r="A170" s="1298"/>
      <c r="B170" s="1440"/>
      <c r="C170" s="1296"/>
      <c r="D170" s="1443"/>
      <c r="E170" s="1294"/>
      <c r="F170" s="1890"/>
      <c r="G170" s="1293"/>
      <c r="H170" s="1293"/>
    </row>
    <row r="171" spans="1:8" s="1435" customFormat="1" ht="38.25">
      <c r="A171" s="1396" t="s">
        <v>7</v>
      </c>
      <c r="B171" s="1438" t="s">
        <v>346</v>
      </c>
      <c r="C171" s="1296"/>
      <c r="D171" s="1295"/>
      <c r="E171" s="1439"/>
      <c r="F171" s="1890"/>
      <c r="G171" s="1293"/>
      <c r="H171" s="1293"/>
    </row>
    <row r="172" spans="1:8" s="1435" customFormat="1" ht="12.75">
      <c r="A172" s="1298"/>
      <c r="B172" s="1440"/>
      <c r="C172" s="1296"/>
      <c r="D172" s="1295"/>
      <c r="E172" s="1350"/>
      <c r="F172" s="1890"/>
      <c r="G172" s="1293"/>
      <c r="H172" s="1293"/>
    </row>
    <row r="173" spans="1:8" s="1435" customFormat="1" ht="14.25">
      <c r="A173" s="1298"/>
      <c r="B173" s="1438" t="s">
        <v>345</v>
      </c>
      <c r="C173" s="1442" t="s">
        <v>313</v>
      </c>
      <c r="D173" s="1367">
        <v>0.05</v>
      </c>
      <c r="E173" s="1437"/>
      <c r="F173" s="1890">
        <f>D173*E173</f>
        <v>0</v>
      </c>
      <c r="G173" s="1293"/>
      <c r="H173" s="1293"/>
    </row>
    <row r="174" spans="1:8" s="1435" customFormat="1" ht="12.75">
      <c r="A174" s="1298"/>
      <c r="B174" s="1440"/>
      <c r="C174" s="1296"/>
      <c r="D174" s="1295"/>
      <c r="E174" s="1439"/>
      <c r="F174" s="1890"/>
      <c r="G174" s="1293"/>
      <c r="H174" s="1293"/>
    </row>
    <row r="175" spans="1:8" s="1441" customFormat="1" ht="65.25">
      <c r="A175" s="1396" t="s">
        <v>8</v>
      </c>
      <c r="B175" s="1438" t="s">
        <v>1172</v>
      </c>
      <c r="C175" s="1442"/>
      <c r="D175" s="1367"/>
      <c r="E175" s="1437"/>
      <c r="F175" s="1878"/>
      <c r="G175" s="1356"/>
      <c r="H175" s="1356"/>
    </row>
    <row r="176" spans="1:8" s="1441" customFormat="1" ht="12.75">
      <c r="A176" s="1396"/>
      <c r="B176" s="1438"/>
      <c r="C176" s="1442"/>
      <c r="D176" s="1367"/>
      <c r="E176" s="1437"/>
      <c r="F176" s="1878"/>
      <c r="G176" s="1356"/>
      <c r="H176" s="1356"/>
    </row>
    <row r="177" spans="1:8" s="1441" customFormat="1" ht="14.25">
      <c r="A177" s="1396"/>
      <c r="B177" s="1438" t="s">
        <v>343</v>
      </c>
      <c r="C177" s="1442" t="s">
        <v>313</v>
      </c>
      <c r="D177" s="1367">
        <v>30</v>
      </c>
      <c r="E177" s="1437"/>
      <c r="F177" s="1890">
        <f>D177*E177</f>
        <v>0</v>
      </c>
      <c r="G177" s="1356"/>
      <c r="H177" s="1356"/>
    </row>
    <row r="178" spans="1:8" s="1441" customFormat="1" ht="12.75">
      <c r="A178" s="1396"/>
      <c r="B178" s="1438"/>
      <c r="C178" s="1442"/>
      <c r="D178" s="1367"/>
      <c r="E178" s="1437"/>
      <c r="F178" s="1890"/>
      <c r="G178" s="1356"/>
      <c r="H178" s="1356"/>
    </row>
    <row r="179" spans="1:8" s="1435" customFormat="1" ht="51">
      <c r="A179" s="1396" t="s">
        <v>10</v>
      </c>
      <c r="B179" s="1438" t="s">
        <v>1079</v>
      </c>
      <c r="C179" s="1296"/>
      <c r="D179" s="1295"/>
      <c r="E179" s="1294"/>
      <c r="F179" s="1878"/>
      <c r="G179" s="1293"/>
      <c r="H179" s="1293"/>
    </row>
    <row r="180" spans="1:8" s="1435" customFormat="1" ht="12.75">
      <c r="A180" s="1298"/>
      <c r="B180" s="1440"/>
      <c r="C180" s="1296"/>
      <c r="D180" s="1295"/>
      <c r="E180" s="1439"/>
      <c r="F180" s="1890"/>
      <c r="G180" s="1293"/>
      <c r="H180" s="1293"/>
    </row>
    <row r="181" spans="1:8" s="1435" customFormat="1" ht="27">
      <c r="A181" s="1298"/>
      <c r="B181" s="1438" t="s">
        <v>341</v>
      </c>
      <c r="C181" s="1344" t="s">
        <v>313</v>
      </c>
      <c r="D181" s="1343">
        <v>15</v>
      </c>
      <c r="E181" s="1437"/>
      <c r="F181" s="1878">
        <f>D181*E181</f>
        <v>0</v>
      </c>
      <c r="G181" s="1293"/>
      <c r="H181" s="1293"/>
    </row>
    <row r="182" spans="1:8" s="1435" customFormat="1" ht="12.75">
      <c r="A182" s="1298"/>
      <c r="B182" s="1438"/>
      <c r="C182" s="1344"/>
      <c r="D182" s="1343"/>
      <c r="E182" s="1437"/>
      <c r="F182" s="1878"/>
      <c r="G182" s="1293"/>
      <c r="H182" s="1293"/>
    </row>
    <row r="183" spans="1:6" s="1299" customFormat="1" ht="12.75">
      <c r="A183" s="1304"/>
      <c r="B183" s="1342" t="s">
        <v>1171</v>
      </c>
      <c r="C183" s="1341"/>
      <c r="D183" s="1340"/>
      <c r="E183" s="1339"/>
      <c r="F183" s="1891">
        <f>F181+F177+F173+F169</f>
        <v>0</v>
      </c>
    </row>
    <row r="184" spans="1:6" s="1328" customFormat="1" ht="12.75">
      <c r="A184" s="1332"/>
      <c r="B184" s="1366"/>
      <c r="C184" s="1331"/>
      <c r="D184" s="1330"/>
      <c r="E184" s="1329"/>
      <c r="F184" s="1892"/>
    </row>
    <row r="185" spans="1:6" s="1299" customFormat="1" ht="12.75">
      <c r="A185" s="1361" t="s">
        <v>1170</v>
      </c>
      <c r="B185" s="1360" t="s">
        <v>331</v>
      </c>
      <c r="C185" s="1430"/>
      <c r="D185" s="1417"/>
      <c r="E185" s="1416"/>
      <c r="F185" s="1893"/>
    </row>
    <row r="186" spans="1:6" s="1328" customFormat="1" ht="12.75">
      <c r="A186" s="1427"/>
      <c r="B186" s="1425"/>
      <c r="C186" s="1399"/>
      <c r="D186" s="1398"/>
      <c r="E186" s="1329"/>
      <c r="F186" s="1879"/>
    </row>
    <row r="187" spans="1:6" s="1328" customFormat="1" ht="89.25">
      <c r="A187" s="1396" t="s">
        <v>6</v>
      </c>
      <c r="B187" s="1369" t="s">
        <v>537</v>
      </c>
      <c r="C187" s="1368"/>
      <c r="D187" s="1330"/>
      <c r="E187" s="1370"/>
      <c r="F187" s="1892"/>
    </row>
    <row r="188" spans="1:6" s="1328" customFormat="1" ht="12.75">
      <c r="A188" s="1298"/>
      <c r="B188" s="1369"/>
      <c r="C188" s="1368"/>
      <c r="D188" s="1330"/>
      <c r="E188" s="1370"/>
      <c r="F188" s="1892"/>
    </row>
    <row r="189" spans="1:6" s="1328" customFormat="1" ht="14.25">
      <c r="A189" s="1298"/>
      <c r="B189" s="1369" t="s">
        <v>327</v>
      </c>
      <c r="C189" s="1368" t="s">
        <v>294</v>
      </c>
      <c r="D189" s="1371">
        <v>40</v>
      </c>
      <c r="E189" s="1352"/>
      <c r="F189" s="1892">
        <f>D189*E189</f>
        <v>0</v>
      </c>
    </row>
    <row r="190" spans="1:6" s="1328" customFormat="1" ht="12.75">
      <c r="A190" s="1298"/>
      <c r="B190" s="1366"/>
      <c r="C190" s="1331"/>
      <c r="D190" s="1371"/>
      <c r="E190" s="1352"/>
      <c r="F190" s="1892"/>
    </row>
    <row r="191" spans="1:6" s="1328" customFormat="1" ht="38.25">
      <c r="A191" s="1396" t="s">
        <v>7</v>
      </c>
      <c r="B191" s="1369" t="s">
        <v>329</v>
      </c>
      <c r="C191" s="1368"/>
      <c r="D191" s="1371"/>
      <c r="E191" s="1352"/>
      <c r="F191" s="1892"/>
    </row>
    <row r="192" spans="1:6" s="1328" customFormat="1" ht="12.75">
      <c r="A192" s="1396"/>
      <c r="B192" s="1369"/>
      <c r="C192" s="1368"/>
      <c r="D192" s="1371"/>
      <c r="E192" s="1352"/>
      <c r="F192" s="1892"/>
    </row>
    <row r="193" spans="1:6" s="1328" customFormat="1" ht="14.25">
      <c r="A193" s="1396"/>
      <c r="B193" s="1369" t="s">
        <v>327</v>
      </c>
      <c r="C193" s="1368" t="s">
        <v>294</v>
      </c>
      <c r="D193" s="1371">
        <v>2.9</v>
      </c>
      <c r="E193" s="1352"/>
      <c r="F193" s="1892">
        <f>D193*E193</f>
        <v>0</v>
      </c>
    </row>
    <row r="194" spans="1:6" s="1328" customFormat="1" ht="12.75">
      <c r="A194" s="1396"/>
      <c r="B194" s="1369"/>
      <c r="C194" s="1368"/>
      <c r="D194" s="1330"/>
      <c r="E194" s="1352"/>
      <c r="F194" s="1892"/>
    </row>
    <row r="195" spans="1:6" s="1328" customFormat="1" ht="38.25">
      <c r="A195" s="1396" t="s">
        <v>8</v>
      </c>
      <c r="B195" s="1369" t="s">
        <v>536</v>
      </c>
      <c r="C195" s="1368"/>
      <c r="D195" s="1330"/>
      <c r="E195" s="1352"/>
      <c r="F195" s="1892"/>
    </row>
    <row r="196" spans="1:6" s="1328" customFormat="1" ht="12.75">
      <c r="A196" s="1311"/>
      <c r="B196" s="1369"/>
      <c r="C196" s="1368"/>
      <c r="D196" s="1330"/>
      <c r="E196" s="1352"/>
      <c r="F196" s="1892"/>
    </row>
    <row r="197" spans="1:6" s="1328" customFormat="1" ht="14.25">
      <c r="A197" s="1311"/>
      <c r="B197" s="1369" t="s">
        <v>327</v>
      </c>
      <c r="C197" s="1368" t="s">
        <v>294</v>
      </c>
      <c r="D197" s="1371">
        <v>1.2</v>
      </c>
      <c r="E197" s="1352"/>
      <c r="F197" s="1892">
        <f>D197*E197</f>
        <v>0</v>
      </c>
    </row>
    <row r="198" spans="1:6" s="1328" customFormat="1" ht="12.75">
      <c r="A198" s="1332"/>
      <c r="B198" s="1366"/>
      <c r="C198" s="1331"/>
      <c r="D198" s="1330"/>
      <c r="E198" s="1370"/>
      <c r="F198" s="1892"/>
    </row>
    <row r="199" spans="1:6" s="1299" customFormat="1" ht="12.75">
      <c r="A199" s="1434"/>
      <c r="B199" s="1342" t="s">
        <v>1169</v>
      </c>
      <c r="C199" s="1433"/>
      <c r="D199" s="1432"/>
      <c r="E199" s="1431"/>
      <c r="F199" s="1891">
        <f>F197+F193+F189</f>
        <v>0</v>
      </c>
    </row>
    <row r="200" spans="1:6" s="1328" customFormat="1" ht="12.75">
      <c r="A200" s="1332"/>
      <c r="B200" s="1369"/>
      <c r="C200" s="1331"/>
      <c r="D200" s="1330"/>
      <c r="E200" s="1370"/>
      <c r="F200" s="1892"/>
    </row>
    <row r="201" spans="1:6" s="1328" customFormat="1" ht="12.75">
      <c r="A201" s="1332"/>
      <c r="B201" s="1369"/>
      <c r="C201" s="1331"/>
      <c r="D201" s="1330"/>
      <c r="E201" s="1370"/>
      <c r="F201" s="1892"/>
    </row>
    <row r="202" spans="1:6" s="1299" customFormat="1" ht="12.75">
      <c r="A202" s="1361" t="s">
        <v>1168</v>
      </c>
      <c r="B202" s="1360" t="s">
        <v>324</v>
      </c>
      <c r="C202" s="1430"/>
      <c r="D202" s="1429"/>
      <c r="E202" s="1428"/>
      <c r="F202" s="1893"/>
    </row>
    <row r="203" spans="1:6" s="1328" customFormat="1" ht="12.75">
      <c r="A203" s="1427"/>
      <c r="B203" s="1425"/>
      <c r="C203" s="1399"/>
      <c r="D203" s="1398"/>
      <c r="E203" s="1329"/>
      <c r="F203" s="1879"/>
    </row>
    <row r="204" spans="1:6" s="1328" customFormat="1" ht="63.75">
      <c r="A204" s="1396" t="s">
        <v>6</v>
      </c>
      <c r="B204" s="1369" t="s">
        <v>1167</v>
      </c>
      <c r="C204" s="1368"/>
      <c r="D204" s="1330"/>
      <c r="E204" s="1370"/>
      <c r="F204" s="1892"/>
    </row>
    <row r="205" spans="1:6" s="1328" customFormat="1" ht="12.75">
      <c r="A205" s="1396"/>
      <c r="B205" s="1369"/>
      <c r="C205" s="1368"/>
      <c r="D205" s="1330"/>
      <c r="E205" s="1370"/>
      <c r="F205" s="1892"/>
    </row>
    <row r="206" spans="1:6" s="1328" customFormat="1" ht="14.25">
      <c r="A206" s="1396"/>
      <c r="B206" s="1369" t="s">
        <v>316</v>
      </c>
      <c r="C206" s="1368" t="s">
        <v>313</v>
      </c>
      <c r="D206" s="1371">
        <v>0.7</v>
      </c>
      <c r="E206" s="1352"/>
      <c r="F206" s="1892">
        <f>D206*E206</f>
        <v>0</v>
      </c>
    </row>
    <row r="207" spans="1:6" s="1328" customFormat="1" ht="12.75">
      <c r="A207" s="1298"/>
      <c r="B207" s="1366"/>
      <c r="C207" s="1331"/>
      <c r="D207" s="1330"/>
      <c r="E207" s="1370"/>
      <c r="F207" s="1892"/>
    </row>
    <row r="208" spans="1:6" s="1328" customFormat="1" ht="51">
      <c r="A208" s="1396" t="s">
        <v>7</v>
      </c>
      <c r="B208" s="1369" t="s">
        <v>533</v>
      </c>
      <c r="C208" s="1368"/>
      <c r="D208" s="1371"/>
      <c r="E208" s="1370"/>
      <c r="F208" s="1892"/>
    </row>
    <row r="209" spans="1:6" s="1328" customFormat="1" ht="12.75">
      <c r="A209" s="1396"/>
      <c r="B209" s="1369"/>
      <c r="C209" s="1368"/>
      <c r="D209" s="1371"/>
      <c r="E209" s="1370"/>
      <c r="F209" s="1892"/>
    </row>
    <row r="210" spans="1:6" s="1328" customFormat="1" ht="14.25">
      <c r="A210" s="1396"/>
      <c r="B210" s="1369" t="s">
        <v>316</v>
      </c>
      <c r="C210" s="1368" t="s">
        <v>313</v>
      </c>
      <c r="D210" s="1371">
        <v>7</v>
      </c>
      <c r="E210" s="1352"/>
      <c r="F210" s="1892">
        <f>D210*E210</f>
        <v>0</v>
      </c>
    </row>
    <row r="211" spans="1:6" s="1328" customFormat="1" ht="12.75">
      <c r="A211" s="1426"/>
      <c r="B211" s="1425"/>
      <c r="C211" s="1399"/>
      <c r="D211" s="1307"/>
      <c r="E211" s="1306"/>
      <c r="F211" s="1879"/>
    </row>
    <row r="212" spans="1:6" s="1328" customFormat="1" ht="51">
      <c r="A212" s="1396" t="s">
        <v>8</v>
      </c>
      <c r="B212" s="1369" t="s">
        <v>532</v>
      </c>
      <c r="C212" s="1368"/>
      <c r="D212" s="1371"/>
      <c r="E212" s="1370"/>
      <c r="F212" s="1892"/>
    </row>
    <row r="213" spans="1:6" s="1328" customFormat="1" ht="12.75">
      <c r="A213" s="1396"/>
      <c r="B213" s="1369"/>
      <c r="C213" s="1368"/>
      <c r="D213" s="1371"/>
      <c r="E213" s="1370"/>
      <c r="F213" s="1892"/>
    </row>
    <row r="214" spans="1:6" s="1328" customFormat="1" ht="14.25">
      <c r="A214" s="1396"/>
      <c r="B214" s="1369" t="s">
        <v>316</v>
      </c>
      <c r="C214" s="1368" t="s">
        <v>313</v>
      </c>
      <c r="D214" s="1371">
        <v>0.15</v>
      </c>
      <c r="E214" s="1352"/>
      <c r="F214" s="1892">
        <f>D214*E214</f>
        <v>0</v>
      </c>
    </row>
    <row r="215" spans="1:6" s="1328" customFormat="1" ht="12.75">
      <c r="A215" s="1396"/>
      <c r="B215" s="1369"/>
      <c r="C215" s="1368"/>
      <c r="D215" s="1371"/>
      <c r="E215" s="1352"/>
      <c r="F215" s="1892"/>
    </row>
    <row r="216" spans="1:6" s="1328" customFormat="1" ht="25.5">
      <c r="A216" s="1396" t="s">
        <v>10</v>
      </c>
      <c r="B216" s="1369" t="s">
        <v>312</v>
      </c>
      <c r="C216" s="1368"/>
      <c r="D216" s="1330"/>
      <c r="E216" s="1370"/>
      <c r="F216" s="1892"/>
    </row>
    <row r="217" spans="1:6" s="1328" customFormat="1" ht="25.5">
      <c r="A217" s="1396"/>
      <c r="B217" s="1369" t="s">
        <v>311</v>
      </c>
      <c r="C217" s="1368"/>
      <c r="D217" s="1330"/>
      <c r="E217" s="1370"/>
      <c r="F217" s="1892"/>
    </row>
    <row r="218" spans="1:6" s="1328" customFormat="1" ht="12.75">
      <c r="A218" s="1396"/>
      <c r="B218" s="1369" t="s">
        <v>310</v>
      </c>
      <c r="C218" s="1309" t="s">
        <v>309</v>
      </c>
      <c r="D218" s="1343">
        <v>850</v>
      </c>
      <c r="E218" s="1370"/>
      <c r="F218" s="1892">
        <f>D218*E218</f>
        <v>0</v>
      </c>
    </row>
    <row r="219" spans="1:6" s="1328" customFormat="1" ht="12.75">
      <c r="A219" s="1396"/>
      <c r="B219" s="1369"/>
      <c r="C219" s="1309"/>
      <c r="D219" s="1343"/>
      <c r="E219" s="1370"/>
      <c r="F219" s="1892"/>
    </row>
    <row r="220" spans="1:6" s="1328" customFormat="1" ht="38.25">
      <c r="A220" s="1396" t="s">
        <v>29</v>
      </c>
      <c r="B220" s="1312" t="s">
        <v>320</v>
      </c>
      <c r="C220" s="1368"/>
      <c r="D220" s="1371"/>
      <c r="E220" s="1352"/>
      <c r="F220" s="1892"/>
    </row>
    <row r="221" spans="1:6" s="1328" customFormat="1" ht="12.75">
      <c r="A221" s="1311"/>
      <c r="B221" s="1288"/>
      <c r="C221" s="1291"/>
      <c r="D221" s="1290"/>
      <c r="E221" s="1352"/>
      <c r="F221" s="1892"/>
    </row>
    <row r="222" spans="1:6" s="1328" customFormat="1" ht="14.25">
      <c r="A222" s="1311"/>
      <c r="B222" s="1369" t="s">
        <v>319</v>
      </c>
      <c r="C222" s="1368" t="s">
        <v>294</v>
      </c>
      <c r="D222" s="1371">
        <v>2.1</v>
      </c>
      <c r="E222" s="1352"/>
      <c r="F222" s="1892">
        <f>D222*E222</f>
        <v>0</v>
      </c>
    </row>
    <row r="223" spans="1:6" s="1328" customFormat="1" ht="12.75">
      <c r="A223" s="1311"/>
      <c r="B223" s="1420"/>
      <c r="C223" s="1291"/>
      <c r="D223" s="1290"/>
      <c r="E223" s="1306"/>
      <c r="F223" s="1892"/>
    </row>
    <row r="224" spans="1:6" s="1299" customFormat="1" ht="12.75">
      <c r="A224" s="1304"/>
      <c r="B224" s="1424" t="s">
        <v>1166</v>
      </c>
      <c r="C224" s="1423"/>
      <c r="D224" s="1422"/>
      <c r="E224" s="1421"/>
      <c r="F224" s="1891">
        <f>F222+F218+F214+F210+F206</f>
        <v>0</v>
      </c>
    </row>
    <row r="225" spans="1:6" s="1328" customFormat="1" ht="12.75">
      <c r="A225" s="1332"/>
      <c r="B225" s="1420"/>
      <c r="C225" s="1399"/>
      <c r="D225" s="1398"/>
      <c r="E225" s="1329"/>
      <c r="F225" s="1892"/>
    </row>
    <row r="226" spans="1:6" s="1328" customFormat="1" ht="12.75">
      <c r="A226" s="1332"/>
      <c r="B226" s="1420"/>
      <c r="C226" s="1399"/>
      <c r="D226" s="1398"/>
      <c r="E226" s="1329"/>
      <c r="F226" s="1892"/>
    </row>
    <row r="227" spans="1:6" s="1299" customFormat="1" ht="12.75">
      <c r="A227" s="1361" t="s">
        <v>1165</v>
      </c>
      <c r="B227" s="1419" t="s">
        <v>306</v>
      </c>
      <c r="C227" s="1418"/>
      <c r="D227" s="1417"/>
      <c r="E227" s="1416"/>
      <c r="F227" s="1893"/>
    </row>
    <row r="228" spans="1:6" s="1328" customFormat="1" ht="15.75" customHeight="1">
      <c r="A228" s="1332"/>
      <c r="B228" s="1415"/>
      <c r="C228" s="1399"/>
      <c r="D228" s="1398"/>
      <c r="E228" s="1329"/>
      <c r="F228" s="1879"/>
    </row>
    <row r="229" spans="1:6" s="1328" customFormat="1" ht="12.75">
      <c r="A229" s="1411" t="s">
        <v>6</v>
      </c>
      <c r="B229" s="1414" t="s">
        <v>305</v>
      </c>
      <c r="C229" s="1399"/>
      <c r="D229" s="1371"/>
      <c r="E229" s="1410"/>
      <c r="F229" s="1892"/>
    </row>
    <row r="230" spans="1:6" s="1328" customFormat="1" ht="216.75">
      <c r="A230" s="1411"/>
      <c r="B230" s="1413" t="s">
        <v>1164</v>
      </c>
      <c r="C230" s="1412"/>
      <c r="D230" s="1371"/>
      <c r="E230" s="1410"/>
      <c r="F230" s="1892"/>
    </row>
    <row r="231" spans="1:6" s="1328" customFormat="1" ht="14.25">
      <c r="A231" s="1411"/>
      <c r="B231" s="1369" t="s">
        <v>295</v>
      </c>
      <c r="C231" s="1368" t="s">
        <v>294</v>
      </c>
      <c r="D231" s="1371">
        <v>10</v>
      </c>
      <c r="E231" s="1410"/>
      <c r="F231" s="1892">
        <f>D231*E231</f>
        <v>0</v>
      </c>
    </row>
    <row r="232" spans="1:6" s="1328" customFormat="1" ht="12.75">
      <c r="A232" s="1411"/>
      <c r="B232" s="1369"/>
      <c r="C232" s="1368"/>
      <c r="D232" s="1371"/>
      <c r="E232" s="1410"/>
      <c r="F232" s="1892"/>
    </row>
    <row r="233" spans="1:6" s="1407" customFormat="1" ht="51">
      <c r="A233" s="1396" t="s">
        <v>7</v>
      </c>
      <c r="B233" s="1409" t="s">
        <v>529</v>
      </c>
      <c r="C233" s="1368"/>
      <c r="D233" s="1371"/>
      <c r="E233" s="1408"/>
      <c r="F233" s="1897"/>
    </row>
    <row r="234" spans="1:6" s="1328" customFormat="1" ht="12.75">
      <c r="A234" s="1396"/>
      <c r="B234" s="1312"/>
      <c r="C234" s="1309"/>
      <c r="D234" s="1307"/>
      <c r="E234" s="1370"/>
      <c r="F234" s="1892"/>
    </row>
    <row r="235" spans="1:6" s="1328" customFormat="1" ht="12.75">
      <c r="A235" s="1396"/>
      <c r="B235" s="1312" t="s">
        <v>284</v>
      </c>
      <c r="C235" s="1309" t="s">
        <v>283</v>
      </c>
      <c r="D235" s="1307">
        <v>2</v>
      </c>
      <c r="E235" s="1352"/>
      <c r="F235" s="1892">
        <f>D235*E235</f>
        <v>0</v>
      </c>
    </row>
    <row r="236" spans="1:6" s="1328" customFormat="1" ht="12.75">
      <c r="A236" s="1396"/>
      <c r="B236" s="1312"/>
      <c r="C236" s="1309"/>
      <c r="D236" s="1307"/>
      <c r="E236" s="1370"/>
      <c r="F236" s="1892"/>
    </row>
    <row r="237" spans="1:6" s="1328" customFormat="1" ht="63.75">
      <c r="A237" s="1396" t="s">
        <v>8</v>
      </c>
      <c r="B237" s="1369" t="s">
        <v>528</v>
      </c>
      <c r="C237" s="1399"/>
      <c r="D237" s="1398"/>
      <c r="E237" s="1329"/>
      <c r="F237" s="1879"/>
    </row>
    <row r="238" spans="1:6" s="1328" customFormat="1" ht="12.75">
      <c r="A238" s="1332"/>
      <c r="B238" s="1369" t="s">
        <v>280</v>
      </c>
      <c r="C238" s="1399"/>
      <c r="D238" s="1398"/>
      <c r="E238" s="1329"/>
      <c r="F238" s="1879"/>
    </row>
    <row r="239" spans="1:6" s="1328" customFormat="1" ht="12.75">
      <c r="A239" s="1332"/>
      <c r="B239" s="1366"/>
      <c r="C239" s="1399"/>
      <c r="D239" s="1398"/>
      <c r="E239" s="1329"/>
      <c r="F239" s="1879"/>
    </row>
    <row r="240" spans="1:6" s="1328" customFormat="1" ht="12.75">
      <c r="A240" s="1332"/>
      <c r="B240" s="1369" t="s">
        <v>264</v>
      </c>
      <c r="C240" s="1309" t="s">
        <v>53</v>
      </c>
      <c r="D240" s="1307">
        <v>1</v>
      </c>
      <c r="E240" s="1306"/>
      <c r="F240" s="1879">
        <f>D240*E240</f>
        <v>0</v>
      </c>
    </row>
    <row r="241" spans="1:6" s="1328" customFormat="1" ht="12.75">
      <c r="A241" s="1332"/>
      <c r="B241" s="1369"/>
      <c r="C241" s="1309"/>
      <c r="D241" s="1307"/>
      <c r="E241" s="1306"/>
      <c r="F241" s="1879"/>
    </row>
    <row r="242" spans="1:7" s="1299" customFormat="1" ht="12.75">
      <c r="A242" s="1304"/>
      <c r="B242" s="1342" t="s">
        <v>1163</v>
      </c>
      <c r="C242" s="1341"/>
      <c r="D242" s="1340"/>
      <c r="E242" s="1339"/>
      <c r="F242" s="1891">
        <f>F231+F235+F240</f>
        <v>0</v>
      </c>
      <c r="G242" s="1406"/>
    </row>
    <row r="243" spans="1:7" s="1328" customFormat="1" ht="12.75">
      <c r="A243" s="1332"/>
      <c r="B243" s="1405"/>
      <c r="C243" s="1404"/>
      <c r="D243" s="1403"/>
      <c r="E243" s="1402"/>
      <c r="F243" s="1898"/>
      <c r="G243" s="1401"/>
    </row>
    <row r="244" spans="1:7" s="1328" customFormat="1" ht="12.75">
      <c r="A244" s="1332"/>
      <c r="B244" s="1405"/>
      <c r="C244" s="1404"/>
      <c r="D244" s="1403"/>
      <c r="E244" s="1402"/>
      <c r="F244" s="1898"/>
      <c r="G244" s="1401"/>
    </row>
    <row r="245" spans="1:6" s="1299" customFormat="1" ht="12.75">
      <c r="A245" s="1361" t="s">
        <v>1162</v>
      </c>
      <c r="B245" s="1360" t="s">
        <v>267</v>
      </c>
      <c r="C245" s="1359"/>
      <c r="D245" s="1358"/>
      <c r="E245" s="1357"/>
      <c r="F245" s="1893"/>
    </row>
    <row r="246" spans="1:6" s="1328" customFormat="1" ht="12.75">
      <c r="A246" s="1332"/>
      <c r="B246" s="1369"/>
      <c r="C246" s="1368"/>
      <c r="D246" s="1371"/>
      <c r="E246" s="1306"/>
      <c r="F246" s="1892"/>
    </row>
    <row r="247" spans="1:6" s="1328" customFormat="1" ht="25.5">
      <c r="A247" s="1396" t="s">
        <v>6</v>
      </c>
      <c r="B247" s="1400" t="s">
        <v>525</v>
      </c>
      <c r="C247" s="1399"/>
      <c r="D247" s="1398"/>
      <c r="E247" s="1329"/>
      <c r="F247" s="1879"/>
    </row>
    <row r="248" spans="1:6" s="1328" customFormat="1" ht="114.75">
      <c r="A248" s="1396" t="s">
        <v>524</v>
      </c>
      <c r="B248" s="1369" t="s">
        <v>523</v>
      </c>
      <c r="C248" s="1397"/>
      <c r="D248" s="1330"/>
      <c r="E248" s="1329"/>
      <c r="F248" s="1879"/>
    </row>
    <row r="249" spans="1:6" s="1328" customFormat="1" ht="25.5">
      <c r="A249" s="1298"/>
      <c r="B249" s="1369" t="s">
        <v>522</v>
      </c>
      <c r="C249" s="1331"/>
      <c r="D249" s="1330"/>
      <c r="E249" s="1370"/>
      <c r="F249" s="1892"/>
    </row>
    <row r="250" spans="1:6" s="1328" customFormat="1" ht="12.75">
      <c r="A250" s="1298"/>
      <c r="B250" s="1369" t="s">
        <v>521</v>
      </c>
      <c r="C250" s="1309" t="s">
        <v>520</v>
      </c>
      <c r="D250" s="1307">
        <v>1</v>
      </c>
      <c r="E250" s="1306"/>
      <c r="F250" s="1879">
        <f>D250*E250</f>
        <v>0</v>
      </c>
    </row>
    <row r="251" spans="1:6" s="1328" customFormat="1" ht="12.75">
      <c r="A251" s="1298"/>
      <c r="B251" s="1366"/>
      <c r="C251" s="1331"/>
      <c r="D251" s="1330"/>
      <c r="E251" s="1329"/>
      <c r="F251" s="1879"/>
    </row>
    <row r="252" spans="1:6" s="1328" customFormat="1" ht="51">
      <c r="A252" s="1396" t="s">
        <v>7</v>
      </c>
      <c r="B252" s="1369" t="s">
        <v>519</v>
      </c>
      <c r="C252" s="1368"/>
      <c r="D252" s="1371"/>
      <c r="E252" s="1329"/>
      <c r="F252" s="1879"/>
    </row>
    <row r="253" spans="1:130" s="1372" customFormat="1" ht="25.5">
      <c r="A253" s="1385"/>
      <c r="B253" s="1387" t="s">
        <v>518</v>
      </c>
      <c r="C253" s="1395"/>
      <c r="D253" s="1394"/>
      <c r="E253" s="1381"/>
      <c r="F253" s="1879"/>
      <c r="G253" s="1386"/>
      <c r="H253" s="1393"/>
      <c r="I253" s="1392"/>
      <c r="J253" s="1378"/>
      <c r="K253" s="1373"/>
      <c r="L253" s="1373"/>
      <c r="M253" s="1373"/>
      <c r="N253" s="1373"/>
      <c r="O253" s="1373"/>
      <c r="P253" s="1373"/>
      <c r="Q253" s="1373"/>
      <c r="R253" s="1373"/>
      <c r="S253" s="1373"/>
      <c r="T253" s="1373"/>
      <c r="U253" s="1373"/>
      <c r="V253" s="1373"/>
      <c r="W253" s="1373"/>
      <c r="X253" s="1373"/>
      <c r="Y253" s="1373"/>
      <c r="Z253" s="1373"/>
      <c r="AA253" s="1373"/>
      <c r="AB253" s="1373"/>
      <c r="AC253" s="1373"/>
      <c r="AD253" s="1373"/>
      <c r="AE253" s="1373"/>
      <c r="AF253" s="1373"/>
      <c r="AG253" s="1373"/>
      <c r="AH253" s="1373"/>
      <c r="AI253" s="1373"/>
      <c r="AJ253" s="1373"/>
      <c r="AK253" s="1373"/>
      <c r="AL253" s="1373"/>
      <c r="AM253" s="1373"/>
      <c r="AN253" s="1373"/>
      <c r="AO253" s="1373"/>
      <c r="AP253" s="1373"/>
      <c r="AQ253" s="1373"/>
      <c r="AR253" s="1373"/>
      <c r="AS253" s="1373"/>
      <c r="AT253" s="1373"/>
      <c r="AU253" s="1373"/>
      <c r="AV253" s="1373"/>
      <c r="AW253" s="1373"/>
      <c r="AX253" s="1373"/>
      <c r="AY253" s="1373"/>
      <c r="AZ253" s="1373"/>
      <c r="BA253" s="1373"/>
      <c r="BB253" s="1373"/>
      <c r="BC253" s="1373"/>
      <c r="BD253" s="1373"/>
      <c r="BE253" s="1373"/>
      <c r="BF253" s="1373"/>
      <c r="BG253" s="1373"/>
      <c r="BH253" s="1373"/>
      <c r="BI253" s="1373"/>
      <c r="BJ253" s="1373"/>
      <c r="BK253" s="1373"/>
      <c r="BL253" s="1373"/>
      <c r="BM253" s="1373"/>
      <c r="BN253" s="1373"/>
      <c r="BO253" s="1373"/>
      <c r="BP253" s="1373"/>
      <c r="BQ253" s="1373"/>
      <c r="BR253" s="1373"/>
      <c r="BS253" s="1373"/>
      <c r="BT253" s="1373"/>
      <c r="BU253" s="1373"/>
      <c r="BV253" s="1373"/>
      <c r="BW253" s="1373"/>
      <c r="BX253" s="1373"/>
      <c r="BY253" s="1373"/>
      <c r="BZ253" s="1373"/>
      <c r="CA253" s="1373"/>
      <c r="CB253" s="1373"/>
      <c r="CC253" s="1373"/>
      <c r="CD253" s="1373"/>
      <c r="CE253" s="1373"/>
      <c r="CF253" s="1373"/>
      <c r="CG253" s="1373"/>
      <c r="CH253" s="1373"/>
      <c r="CI253" s="1373"/>
      <c r="CJ253" s="1373"/>
      <c r="CK253" s="1373"/>
      <c r="CL253" s="1373"/>
      <c r="CM253" s="1373"/>
      <c r="CN253" s="1373"/>
      <c r="CO253" s="1373"/>
      <c r="CP253" s="1373"/>
      <c r="CQ253" s="1373"/>
      <c r="CR253" s="1373"/>
      <c r="CS253" s="1373"/>
      <c r="CT253" s="1373"/>
      <c r="CU253" s="1373"/>
      <c r="CV253" s="1373"/>
      <c r="CW253" s="1373"/>
      <c r="CX253" s="1373"/>
      <c r="CY253" s="1373"/>
      <c r="CZ253" s="1373"/>
      <c r="DA253" s="1373"/>
      <c r="DB253" s="1373"/>
      <c r="DC253" s="1373"/>
      <c r="DD253" s="1373"/>
      <c r="DE253" s="1373"/>
      <c r="DF253" s="1373"/>
      <c r="DG253" s="1373"/>
      <c r="DH253" s="1373"/>
      <c r="DI253" s="1373"/>
      <c r="DJ253" s="1373"/>
      <c r="DK253" s="1373"/>
      <c r="DL253" s="1373"/>
      <c r="DM253" s="1373"/>
      <c r="DN253" s="1373"/>
      <c r="DO253" s="1373"/>
      <c r="DP253" s="1373"/>
      <c r="DQ253" s="1373"/>
      <c r="DR253" s="1373"/>
      <c r="DS253" s="1373"/>
      <c r="DT253" s="1373"/>
      <c r="DU253" s="1373"/>
      <c r="DV253" s="1373"/>
      <c r="DW253" s="1373"/>
      <c r="DX253" s="1373"/>
      <c r="DY253" s="1373"/>
      <c r="DZ253" s="1373"/>
    </row>
    <row r="254" spans="1:6" s="1388" customFormat="1" ht="25.5">
      <c r="A254" s="1391"/>
      <c r="B254" s="1387" t="s">
        <v>517</v>
      </c>
      <c r="C254" s="1390"/>
      <c r="D254" s="1390"/>
      <c r="E254" s="1389"/>
      <c r="F254" s="1899"/>
    </row>
    <row r="255" spans="1:130" s="1372" customFormat="1" ht="12.75">
      <c r="A255" s="1385"/>
      <c r="B255" s="1387" t="s">
        <v>516</v>
      </c>
      <c r="C255" s="1383"/>
      <c r="D255" s="1382"/>
      <c r="E255" s="1381"/>
      <c r="F255" s="1879"/>
      <c r="G255" s="1386"/>
      <c r="H255" s="1379"/>
      <c r="I255" s="1379"/>
      <c r="J255" s="1378"/>
      <c r="K255" s="1377"/>
      <c r="L255" s="1375"/>
      <c r="M255" s="1373"/>
      <c r="N255" s="1376"/>
      <c r="O255" s="1373"/>
      <c r="P255" s="1375"/>
      <c r="Q255" s="1373"/>
      <c r="R255" s="1375"/>
      <c r="S255" s="1373"/>
      <c r="T255" s="1375"/>
      <c r="U255" s="1373"/>
      <c r="V255" s="1375"/>
      <c r="W255" s="1373"/>
      <c r="X255" s="1375"/>
      <c r="Y255" s="1373"/>
      <c r="Z255" s="1374"/>
      <c r="AA255" s="1373"/>
      <c r="AB255" s="1373"/>
      <c r="AC255" s="1373"/>
      <c r="AD255" s="1373"/>
      <c r="AE255" s="1373"/>
      <c r="AF255" s="1373"/>
      <c r="AG255" s="1373"/>
      <c r="AH255" s="1373"/>
      <c r="AI255" s="1373"/>
      <c r="AJ255" s="1373"/>
      <c r="AK255" s="1373"/>
      <c r="AL255" s="1373"/>
      <c r="AM255" s="1373"/>
      <c r="AN255" s="1373"/>
      <c r="AO255" s="1373"/>
      <c r="AP255" s="1373"/>
      <c r="AQ255" s="1373"/>
      <c r="AR255" s="1373"/>
      <c r="AS255" s="1373"/>
      <c r="AT255" s="1373"/>
      <c r="AU255" s="1373"/>
      <c r="AV255" s="1373"/>
      <c r="AW255" s="1373"/>
      <c r="AX255" s="1373"/>
      <c r="AY255" s="1373"/>
      <c r="AZ255" s="1373"/>
      <c r="BA255" s="1373"/>
      <c r="BB255" s="1373"/>
      <c r="BC255" s="1373"/>
      <c r="BD255" s="1373"/>
      <c r="BE255" s="1373"/>
      <c r="BF255" s="1373"/>
      <c r="BG255" s="1373"/>
      <c r="BH255" s="1373"/>
      <c r="BI255" s="1373"/>
      <c r="BJ255" s="1373"/>
      <c r="BK255" s="1373"/>
      <c r="BL255" s="1373"/>
      <c r="BM255" s="1373"/>
      <c r="BN255" s="1373"/>
      <c r="BO255" s="1373"/>
      <c r="BP255" s="1373"/>
      <c r="BQ255" s="1373"/>
      <c r="BR255" s="1373"/>
      <c r="BS255" s="1373"/>
      <c r="BT255" s="1373"/>
      <c r="BU255" s="1373"/>
      <c r="BV255" s="1373"/>
      <c r="BW255" s="1373"/>
      <c r="BX255" s="1373"/>
      <c r="BY255" s="1373"/>
      <c r="BZ255" s="1373"/>
      <c r="CA255" s="1373"/>
      <c r="CB255" s="1373"/>
      <c r="CC255" s="1373"/>
      <c r="CD255" s="1373"/>
      <c r="CE255" s="1373"/>
      <c r="CF255" s="1373"/>
      <c r="CG255" s="1373"/>
      <c r="CH255" s="1373"/>
      <c r="CI255" s="1373"/>
      <c r="CJ255" s="1373"/>
      <c r="CK255" s="1373"/>
      <c r="CL255" s="1373"/>
      <c r="CM255" s="1373"/>
      <c r="CN255" s="1373"/>
      <c r="CO255" s="1373"/>
      <c r="CP255" s="1373"/>
      <c r="CQ255" s="1373"/>
      <c r="CR255" s="1373"/>
      <c r="CS255" s="1373"/>
      <c r="CT255" s="1373"/>
      <c r="CU255" s="1373"/>
      <c r="CV255" s="1373"/>
      <c r="CW255" s="1373"/>
      <c r="CX255" s="1373"/>
      <c r="CY255" s="1373"/>
      <c r="CZ255" s="1373"/>
      <c r="DA255" s="1373"/>
      <c r="DB255" s="1373"/>
      <c r="DC255" s="1373"/>
      <c r="DD255" s="1373"/>
      <c r="DE255" s="1373"/>
      <c r="DF255" s="1373"/>
      <c r="DG255" s="1373"/>
      <c r="DH255" s="1373"/>
      <c r="DI255" s="1373"/>
      <c r="DJ255" s="1373"/>
      <c r="DK255" s="1373"/>
      <c r="DL255" s="1373"/>
      <c r="DM255" s="1373"/>
      <c r="DN255" s="1373"/>
      <c r="DO255" s="1373"/>
      <c r="DP255" s="1373"/>
      <c r="DQ255" s="1373"/>
      <c r="DR255" s="1373"/>
      <c r="DS255" s="1373"/>
      <c r="DT255" s="1373"/>
      <c r="DU255" s="1373"/>
      <c r="DV255" s="1373"/>
      <c r="DW255" s="1373"/>
      <c r="DX255" s="1373"/>
      <c r="DY255" s="1373"/>
      <c r="DZ255" s="1373"/>
    </row>
    <row r="256" spans="1:130" s="1372" customFormat="1" ht="63.75">
      <c r="A256" s="1385"/>
      <c r="B256" s="1384" t="s">
        <v>515</v>
      </c>
      <c r="C256" s="1383"/>
      <c r="D256" s="1382"/>
      <c r="E256" s="1381"/>
      <c r="F256" s="1879"/>
      <c r="G256" s="1380"/>
      <c r="H256" s="1380"/>
      <c r="I256" s="1379"/>
      <c r="J256" s="1378"/>
      <c r="K256" s="1377"/>
      <c r="L256" s="1373"/>
      <c r="M256" s="1373"/>
      <c r="N256" s="1376"/>
      <c r="O256" s="1373"/>
      <c r="P256" s="1375"/>
      <c r="Q256" s="1373"/>
      <c r="R256" s="1375"/>
      <c r="S256" s="1373"/>
      <c r="T256" s="1375"/>
      <c r="U256" s="1373"/>
      <c r="V256" s="1375"/>
      <c r="W256" s="1373"/>
      <c r="X256" s="1375"/>
      <c r="Y256" s="1373"/>
      <c r="Z256" s="1374"/>
      <c r="AA256" s="1373"/>
      <c r="AB256" s="1373"/>
      <c r="AC256" s="1373"/>
      <c r="AD256" s="1373"/>
      <c r="AE256" s="1373"/>
      <c r="AF256" s="1373"/>
      <c r="AG256" s="1373"/>
      <c r="AH256" s="1373"/>
      <c r="AI256" s="1373"/>
      <c r="AJ256" s="1373"/>
      <c r="AK256" s="1373"/>
      <c r="AL256" s="1373"/>
      <c r="AM256" s="1373"/>
      <c r="AN256" s="1373"/>
      <c r="AO256" s="1373"/>
      <c r="AP256" s="1373"/>
      <c r="AQ256" s="1373"/>
      <c r="AR256" s="1373"/>
      <c r="AS256" s="1373"/>
      <c r="AT256" s="1373"/>
      <c r="AU256" s="1373"/>
      <c r="AV256" s="1373"/>
      <c r="AW256" s="1373"/>
      <c r="AX256" s="1373"/>
      <c r="AY256" s="1373"/>
      <c r="AZ256" s="1373"/>
      <c r="BA256" s="1373"/>
      <c r="BB256" s="1373"/>
      <c r="BC256" s="1373"/>
      <c r="BD256" s="1373"/>
      <c r="BE256" s="1373"/>
      <c r="BF256" s="1373"/>
      <c r="BG256" s="1373"/>
      <c r="BH256" s="1373"/>
      <c r="BI256" s="1373"/>
      <c r="BJ256" s="1373"/>
      <c r="BK256" s="1373"/>
      <c r="BL256" s="1373"/>
      <c r="BM256" s="1373"/>
      <c r="BN256" s="1373"/>
      <c r="BO256" s="1373"/>
      <c r="BP256" s="1373"/>
      <c r="BQ256" s="1373"/>
      <c r="BR256" s="1373"/>
      <c r="BS256" s="1373"/>
      <c r="BT256" s="1373"/>
      <c r="BU256" s="1373"/>
      <c r="BV256" s="1373"/>
      <c r="BW256" s="1373"/>
      <c r="BX256" s="1373"/>
      <c r="BY256" s="1373"/>
      <c r="BZ256" s="1373"/>
      <c r="CA256" s="1373"/>
      <c r="CB256" s="1373"/>
      <c r="CC256" s="1373"/>
      <c r="CD256" s="1373"/>
      <c r="CE256" s="1373"/>
      <c r="CF256" s="1373"/>
      <c r="CG256" s="1373"/>
      <c r="CH256" s="1373"/>
      <c r="CI256" s="1373"/>
      <c r="CJ256" s="1373"/>
      <c r="CK256" s="1373"/>
      <c r="CL256" s="1373"/>
      <c r="CM256" s="1373"/>
      <c r="CN256" s="1373"/>
      <c r="CO256" s="1373"/>
      <c r="CP256" s="1373"/>
      <c r="CQ256" s="1373"/>
      <c r="CR256" s="1373"/>
      <c r="CS256" s="1373"/>
      <c r="CT256" s="1373"/>
      <c r="CU256" s="1373"/>
      <c r="CV256" s="1373"/>
      <c r="CW256" s="1373"/>
      <c r="CX256" s="1373"/>
      <c r="CY256" s="1373"/>
      <c r="CZ256" s="1373"/>
      <c r="DA256" s="1373"/>
      <c r="DB256" s="1373"/>
      <c r="DC256" s="1373"/>
      <c r="DD256" s="1373"/>
      <c r="DE256" s="1373"/>
      <c r="DF256" s="1373"/>
      <c r="DG256" s="1373"/>
      <c r="DH256" s="1373"/>
      <c r="DI256" s="1373"/>
      <c r="DJ256" s="1373"/>
      <c r="DK256" s="1373"/>
      <c r="DL256" s="1373"/>
      <c r="DM256" s="1373"/>
      <c r="DN256" s="1373"/>
      <c r="DO256" s="1373"/>
      <c r="DP256" s="1373"/>
      <c r="DQ256" s="1373"/>
      <c r="DR256" s="1373"/>
      <c r="DS256" s="1373"/>
      <c r="DT256" s="1373"/>
      <c r="DU256" s="1373"/>
      <c r="DV256" s="1373"/>
      <c r="DW256" s="1373"/>
      <c r="DX256" s="1373"/>
      <c r="DY256" s="1373"/>
      <c r="DZ256" s="1373"/>
    </row>
    <row r="257" spans="1:6" s="1328" customFormat="1" ht="12.75">
      <c r="A257" s="1311"/>
      <c r="B257" s="1369"/>
      <c r="C257" s="1368"/>
      <c r="D257" s="1371"/>
      <c r="E257" s="1370"/>
      <c r="F257" s="1892"/>
    </row>
    <row r="258" spans="1:6" s="1328" customFormat="1" ht="12.75">
      <c r="A258" s="1311"/>
      <c r="B258" s="1369" t="s">
        <v>514</v>
      </c>
      <c r="C258" s="1309"/>
      <c r="D258" s="1307"/>
      <c r="E258" s="1329"/>
      <c r="F258" s="1879"/>
    </row>
    <row r="259" spans="1:6" s="1328" customFormat="1" ht="12.75">
      <c r="A259" s="1311"/>
      <c r="B259" s="1369" t="s">
        <v>513</v>
      </c>
      <c r="C259" s="1368" t="s">
        <v>53</v>
      </c>
      <c r="D259" s="1367">
        <v>1</v>
      </c>
      <c r="E259" s="1306"/>
      <c r="F259" s="1892">
        <f>D259*E259</f>
        <v>0</v>
      </c>
    </row>
    <row r="260" spans="1:6" s="1328" customFormat="1" ht="12.75">
      <c r="A260" s="1332"/>
      <c r="B260" s="1366"/>
      <c r="C260" s="1331"/>
      <c r="D260" s="1330"/>
      <c r="E260" s="1329"/>
      <c r="F260" s="1892"/>
    </row>
    <row r="261" spans="1:6" s="1299" customFormat="1" ht="12.75">
      <c r="A261" s="1304"/>
      <c r="B261" s="1342" t="s">
        <v>1161</v>
      </c>
      <c r="C261" s="1341"/>
      <c r="D261" s="1340"/>
      <c r="E261" s="1339"/>
      <c r="F261" s="1891">
        <f>F250+F259</f>
        <v>0</v>
      </c>
    </row>
    <row r="262" spans="1:6" s="1293" customFormat="1" ht="12.75">
      <c r="A262" s="1298"/>
      <c r="B262" s="1365"/>
      <c r="C262" s="1364"/>
      <c r="D262" s="1363"/>
      <c r="E262" s="1362"/>
      <c r="F262" s="1900"/>
    </row>
    <row r="263" spans="1:6" s="1323" customFormat="1" ht="12.75">
      <c r="A263" s="1327"/>
      <c r="B263" s="1326"/>
      <c r="C263" s="1325"/>
      <c r="D263" s="1325"/>
      <c r="E263" s="1324"/>
      <c r="F263" s="1886"/>
    </row>
    <row r="264" spans="1:6" s="1299" customFormat="1" ht="12.75">
      <c r="A264" s="1361" t="s">
        <v>1160</v>
      </c>
      <c r="B264" s="1360" t="s">
        <v>510</v>
      </c>
      <c r="C264" s="1359"/>
      <c r="D264" s="1358"/>
      <c r="E264" s="1357"/>
      <c r="F264" s="1893"/>
    </row>
    <row r="265" spans="1:6" s="1305" customFormat="1" ht="12.75">
      <c r="A265" s="1354"/>
      <c r="B265" s="1310"/>
      <c r="C265" s="1309"/>
      <c r="D265" s="1307"/>
      <c r="E265" s="1352"/>
      <c r="F265" s="1892"/>
    </row>
    <row r="266" spans="1:6" s="1305" customFormat="1" ht="76.5">
      <c r="A266" s="1354"/>
      <c r="B266" s="1349" t="s">
        <v>509</v>
      </c>
      <c r="C266" s="1309"/>
      <c r="D266" s="1307"/>
      <c r="E266" s="1352"/>
      <c r="F266" s="1892"/>
    </row>
    <row r="267" spans="1:6" s="1305" customFormat="1" ht="12.75">
      <c r="A267" s="1354"/>
      <c r="B267" s="1349"/>
      <c r="C267" s="1309"/>
      <c r="D267" s="1307"/>
      <c r="E267" s="1352"/>
      <c r="F267" s="1892"/>
    </row>
    <row r="268" spans="1:6" s="1305" customFormat="1" ht="89.25">
      <c r="A268" s="1354"/>
      <c r="B268" s="1349" t="s">
        <v>508</v>
      </c>
      <c r="C268" s="1309"/>
      <c r="D268" s="1307"/>
      <c r="E268" s="1352"/>
      <c r="F268" s="1892"/>
    </row>
    <row r="269" spans="1:6" s="1305" customFormat="1" ht="12.75">
      <c r="A269" s="1354"/>
      <c r="B269" s="1349"/>
      <c r="C269" s="1309"/>
      <c r="D269" s="1307"/>
      <c r="E269" s="1352"/>
      <c r="F269" s="1892"/>
    </row>
    <row r="270" spans="1:6" s="1305" customFormat="1" ht="89.25">
      <c r="A270" s="1354"/>
      <c r="B270" s="1345" t="s">
        <v>507</v>
      </c>
      <c r="C270" s="1309"/>
      <c r="D270" s="1307"/>
      <c r="E270" s="1352"/>
      <c r="F270" s="1892"/>
    </row>
    <row r="271" spans="1:6" s="1305" customFormat="1" ht="25.5">
      <c r="A271" s="1354"/>
      <c r="B271" s="1345" t="s">
        <v>506</v>
      </c>
      <c r="C271" s="1309"/>
      <c r="D271" s="1307"/>
      <c r="E271" s="1352"/>
      <c r="F271" s="1892"/>
    </row>
    <row r="272" spans="1:6" s="1356" customFormat="1" ht="25.5">
      <c r="A272" s="1346" t="s">
        <v>6</v>
      </c>
      <c r="B272" s="1297" t="s">
        <v>126</v>
      </c>
      <c r="C272" s="1344"/>
      <c r="D272" s="1343"/>
      <c r="E272" s="1350"/>
      <c r="F272" s="1890"/>
    </row>
    <row r="273" spans="1:6" s="1305" customFormat="1" ht="12.75">
      <c r="A273" s="1354"/>
      <c r="B273" s="1310"/>
      <c r="C273" s="1309"/>
      <c r="D273" s="1307"/>
      <c r="E273" s="1352"/>
      <c r="F273" s="1892"/>
    </row>
    <row r="274" spans="1:6" s="1305" customFormat="1" ht="131.25" customHeight="1">
      <c r="A274" s="1354"/>
      <c r="B274" s="1353" t="s">
        <v>125</v>
      </c>
      <c r="C274" s="1309"/>
      <c r="D274" s="1307"/>
      <c r="E274" s="1352"/>
      <c r="F274" s="1892"/>
    </row>
    <row r="275" spans="1:6" s="1305" customFormat="1" ht="12.75">
      <c r="A275" s="1354"/>
      <c r="B275" s="1353"/>
      <c r="C275" s="1309"/>
      <c r="D275" s="1307"/>
      <c r="E275" s="1352"/>
      <c r="F275" s="1892"/>
    </row>
    <row r="276" spans="1:6" s="1305" customFormat="1" ht="102">
      <c r="A276" s="1354"/>
      <c r="B276" s="1353" t="s">
        <v>124</v>
      </c>
      <c r="C276" s="1309"/>
      <c r="D276" s="1307"/>
      <c r="E276" s="1352"/>
      <c r="F276" s="1892"/>
    </row>
    <row r="277" spans="1:6" s="1305" customFormat="1" ht="12.75">
      <c r="A277" s="1354"/>
      <c r="B277" s="1353"/>
      <c r="C277" s="1309"/>
      <c r="D277" s="1307"/>
      <c r="E277" s="1352"/>
      <c r="F277" s="1892"/>
    </row>
    <row r="278" spans="1:6" s="1305" customFormat="1" ht="102">
      <c r="A278" s="1354"/>
      <c r="B278" s="1355" t="s">
        <v>505</v>
      </c>
      <c r="C278" s="1309"/>
      <c r="D278" s="1307"/>
      <c r="E278" s="1352"/>
      <c r="F278" s="1892"/>
    </row>
    <row r="279" spans="1:6" s="1305" customFormat="1" ht="12.75">
      <c r="A279" s="1354"/>
      <c r="B279" s="1355"/>
      <c r="C279" s="1309"/>
      <c r="D279" s="1307"/>
      <c r="E279" s="1352"/>
      <c r="F279" s="1892"/>
    </row>
    <row r="280" spans="1:6" s="1305" customFormat="1" ht="12.75">
      <c r="A280" s="1354"/>
      <c r="B280" s="1345"/>
      <c r="C280" s="1309"/>
      <c r="D280" s="1307"/>
      <c r="E280" s="1352"/>
      <c r="F280" s="1892"/>
    </row>
    <row r="281" spans="1:6" s="1305" customFormat="1" ht="12.75">
      <c r="A281" s="1346" t="s">
        <v>40</v>
      </c>
      <c r="B281" s="1349" t="s">
        <v>504</v>
      </c>
      <c r="C281" s="1309" t="s">
        <v>53</v>
      </c>
      <c r="D281" s="1307">
        <v>1</v>
      </c>
      <c r="E281" s="1352"/>
      <c r="F281" s="1892">
        <f>D281*E281</f>
        <v>0</v>
      </c>
    </row>
    <row r="282" spans="1:6" s="1305" customFormat="1" ht="12.75">
      <c r="A282" s="1354"/>
      <c r="B282" s="1345"/>
      <c r="C282" s="1309"/>
      <c r="D282" s="1307"/>
      <c r="E282" s="1352"/>
      <c r="F282" s="1892"/>
    </row>
    <row r="283" spans="1:6" s="1323" customFormat="1" ht="12.75">
      <c r="A283" s="1327"/>
      <c r="B283" s="1326"/>
      <c r="C283" s="1325"/>
      <c r="D283" s="1325"/>
      <c r="E283" s="1324"/>
      <c r="F283" s="1886"/>
    </row>
    <row r="284" spans="1:6" s="1323" customFormat="1" ht="12.75">
      <c r="A284" s="1346" t="s">
        <v>7</v>
      </c>
      <c r="B284" s="1297" t="s">
        <v>503</v>
      </c>
      <c r="C284" s="1344"/>
      <c r="D284" s="1343"/>
      <c r="E284" s="1350"/>
      <c r="F284" s="1890"/>
    </row>
    <row r="285" spans="1:6" s="1323" customFormat="1" ht="12.75">
      <c r="A285" s="1354"/>
      <c r="B285" s="1310"/>
      <c r="C285" s="1309"/>
      <c r="D285" s="1307"/>
      <c r="E285" s="1352"/>
      <c r="F285" s="1892"/>
    </row>
    <row r="286" spans="1:6" s="1323" customFormat="1" ht="216.75">
      <c r="A286" s="1354"/>
      <c r="B286" s="1353" t="s">
        <v>502</v>
      </c>
      <c r="C286" s="1309"/>
      <c r="D286" s="1307"/>
      <c r="E286" s="1352"/>
      <c r="F286" s="1892"/>
    </row>
    <row r="287" spans="1:6" s="1323" customFormat="1" ht="12.75">
      <c r="A287" s="1354"/>
      <c r="B287" s="1349"/>
      <c r="C287" s="1309"/>
      <c r="D287" s="1307"/>
      <c r="E287" s="1352"/>
      <c r="F287" s="1892"/>
    </row>
    <row r="288" spans="1:6" s="1323" customFormat="1" ht="216.75">
      <c r="A288" s="1346"/>
      <c r="B288" s="1353" t="s">
        <v>112</v>
      </c>
      <c r="C288" s="1309"/>
      <c r="D288" s="1307"/>
      <c r="E288" s="1352"/>
      <c r="F288" s="1892"/>
    </row>
    <row r="289" spans="1:6" s="1323" customFormat="1" ht="12.75">
      <c r="A289" s="1346"/>
      <c r="B289" s="1349"/>
      <c r="C289" s="1309"/>
      <c r="D289" s="1307"/>
      <c r="E289" s="1352"/>
      <c r="F289" s="1892"/>
    </row>
    <row r="290" spans="1:6" s="1323" customFormat="1" ht="76.5">
      <c r="A290" s="1346"/>
      <c r="B290" s="1353" t="s">
        <v>111</v>
      </c>
      <c r="C290" s="1309"/>
      <c r="D290" s="1307"/>
      <c r="E290" s="1352"/>
      <c r="F290" s="1892"/>
    </row>
    <row r="291" spans="1:6" s="1323" customFormat="1" ht="12.75">
      <c r="A291" s="1346"/>
      <c r="B291" s="1353"/>
      <c r="C291" s="1309"/>
      <c r="D291" s="1307"/>
      <c r="E291" s="1352"/>
      <c r="F291" s="1892"/>
    </row>
    <row r="292" spans="1:6" s="1323" customFormat="1" ht="12.75">
      <c r="A292" s="1346"/>
      <c r="B292" s="1349"/>
      <c r="C292" s="1309"/>
      <c r="D292" s="1307"/>
      <c r="E292" s="1352"/>
      <c r="F292" s="1892"/>
    </row>
    <row r="293" spans="1:6" s="1323" customFormat="1" ht="12.75">
      <c r="A293" s="1346" t="s">
        <v>91</v>
      </c>
      <c r="B293" s="1351" t="s">
        <v>501</v>
      </c>
      <c r="C293" s="1344" t="s">
        <v>53</v>
      </c>
      <c r="D293" s="1343">
        <v>1</v>
      </c>
      <c r="E293" s="1350"/>
      <c r="F293" s="1890">
        <f>D293*E293</f>
        <v>0</v>
      </c>
    </row>
    <row r="294" spans="1:6" s="1323" customFormat="1" ht="12.75">
      <c r="A294" s="1346" t="s">
        <v>89</v>
      </c>
      <c r="B294" s="1351" t="s">
        <v>106</v>
      </c>
      <c r="C294" s="1344" t="s">
        <v>53</v>
      </c>
      <c r="D294" s="1343">
        <v>1</v>
      </c>
      <c r="E294" s="1350"/>
      <c r="F294" s="1890">
        <f>D294*E294</f>
        <v>0</v>
      </c>
    </row>
    <row r="295" spans="1:6" s="1323" customFormat="1" ht="12.75">
      <c r="A295" s="1327"/>
      <c r="B295" s="1326"/>
      <c r="C295" s="1325"/>
      <c r="D295" s="1325"/>
      <c r="E295" s="1324"/>
      <c r="F295" s="1886"/>
    </row>
    <row r="296" spans="1:4" ht="12.75">
      <c r="A296" s="1346"/>
      <c r="B296" s="1349"/>
      <c r="C296" s="1344"/>
      <c r="D296" s="1343"/>
    </row>
    <row r="297" spans="1:4" ht="114.75">
      <c r="A297" s="1346"/>
      <c r="B297" s="1348" t="s">
        <v>94</v>
      </c>
      <c r="C297" s="1344"/>
      <c r="D297" s="1343"/>
    </row>
    <row r="298" spans="1:4" ht="12.75">
      <c r="A298" s="1346"/>
      <c r="B298" s="1347"/>
      <c r="C298" s="1344"/>
      <c r="D298" s="1343"/>
    </row>
    <row r="299" spans="1:4" ht="12.75">
      <c r="A299" s="1346"/>
      <c r="B299" s="1345"/>
      <c r="C299" s="1344"/>
      <c r="D299" s="1343"/>
    </row>
    <row r="300" spans="1:6" ht="28.5">
      <c r="A300" s="1346" t="s">
        <v>77</v>
      </c>
      <c r="B300" s="1345" t="s">
        <v>500</v>
      </c>
      <c r="C300" s="1344" t="s">
        <v>53</v>
      </c>
      <c r="D300" s="1343">
        <v>2</v>
      </c>
      <c r="F300" s="1895">
        <f>D300*E300</f>
        <v>0</v>
      </c>
    </row>
    <row r="301" spans="1:6" ht="12.75">
      <c r="A301" s="1346" t="s">
        <v>128</v>
      </c>
      <c r="B301" s="1345" t="s">
        <v>499</v>
      </c>
      <c r="C301" s="1344" t="s">
        <v>53</v>
      </c>
      <c r="D301" s="1343">
        <v>1</v>
      </c>
      <c r="F301" s="1895">
        <f>D301*E301</f>
        <v>0</v>
      </c>
    </row>
    <row r="302" spans="1:6" ht="12.75">
      <c r="A302" s="1346" t="s">
        <v>498</v>
      </c>
      <c r="B302" s="1345" t="s">
        <v>497</v>
      </c>
      <c r="C302" s="1344" t="s">
        <v>53</v>
      </c>
      <c r="D302" s="1343">
        <v>1</v>
      </c>
      <c r="F302" s="1895">
        <f>D302*E302</f>
        <v>0</v>
      </c>
    </row>
    <row r="303" spans="1:6" ht="12.75">
      <c r="A303" s="1346" t="s">
        <v>496</v>
      </c>
      <c r="B303" s="1345" t="s">
        <v>1159</v>
      </c>
      <c r="C303" s="1344" t="s">
        <v>53</v>
      </c>
      <c r="D303" s="1343">
        <v>1</v>
      </c>
      <c r="F303" s="1895">
        <f>D303*E303</f>
        <v>0</v>
      </c>
    </row>
    <row r="304" spans="1:6" ht="12.75">
      <c r="A304" s="1346" t="s">
        <v>1158</v>
      </c>
      <c r="B304" s="1345" t="s">
        <v>66</v>
      </c>
      <c r="C304" s="1344" t="s">
        <v>53</v>
      </c>
      <c r="D304" s="1343">
        <v>2</v>
      </c>
      <c r="F304" s="1895">
        <f>D304*E304</f>
        <v>0</v>
      </c>
    </row>
    <row r="305" spans="1:6" s="1323" customFormat="1" ht="12.75">
      <c r="A305" s="1327"/>
      <c r="B305" s="1326"/>
      <c r="C305" s="1325"/>
      <c r="D305" s="1325"/>
      <c r="E305" s="1324"/>
      <c r="F305" s="1886"/>
    </row>
    <row r="306" spans="1:6" s="1299" customFormat="1" ht="12.75">
      <c r="A306" s="1304"/>
      <c r="B306" s="1342" t="s">
        <v>1157</v>
      </c>
      <c r="C306" s="1341"/>
      <c r="D306" s="1340"/>
      <c r="E306" s="1339"/>
      <c r="F306" s="1891">
        <f>F304+F303+F302+F301+F300+F294+F293+F281</f>
        <v>0</v>
      </c>
    </row>
    <row r="307" spans="1:6" s="1323" customFormat="1" ht="12.75">
      <c r="A307" s="1327"/>
      <c r="B307" s="1326"/>
      <c r="C307" s="1325"/>
      <c r="D307" s="1325"/>
      <c r="E307" s="1324"/>
      <c r="F307" s="1886"/>
    </row>
    <row r="308" spans="1:6" s="1323" customFormat="1" ht="12.75">
      <c r="A308" s="1327"/>
      <c r="B308" s="1326"/>
      <c r="C308" s="1325"/>
      <c r="D308" s="1325"/>
      <c r="E308" s="1324"/>
      <c r="F308" s="1886"/>
    </row>
    <row r="309" spans="1:6" s="1333" customFormat="1" ht="12.75">
      <c r="A309" s="1338" t="s">
        <v>1156</v>
      </c>
      <c r="B309" s="1337" t="s">
        <v>1155</v>
      </c>
      <c r="C309" s="1336"/>
      <c r="D309" s="1335"/>
      <c r="E309" s="1334"/>
      <c r="F309" s="1880"/>
    </row>
    <row r="310" spans="1:6" s="1305" customFormat="1" ht="12.75">
      <c r="A310" s="1311"/>
      <c r="B310" s="1312"/>
      <c r="C310" s="1309"/>
      <c r="D310" s="1308"/>
      <c r="E310" s="1307"/>
      <c r="F310" s="1879"/>
    </row>
    <row r="311" spans="1:6" s="1305" customFormat="1" ht="12.75">
      <c r="A311" s="1311"/>
      <c r="B311" s="1310" t="s">
        <v>1154</v>
      </c>
      <c r="C311" s="1309"/>
      <c r="D311" s="1308"/>
      <c r="E311" s="1307"/>
      <c r="F311" s="1879">
        <f>F183</f>
        <v>0</v>
      </c>
    </row>
    <row r="312" spans="1:6" s="1305" customFormat="1" ht="12.75">
      <c r="A312" s="1311"/>
      <c r="B312" s="1310" t="s">
        <v>1153</v>
      </c>
      <c r="C312" s="1309"/>
      <c r="D312" s="1308"/>
      <c r="E312" s="1307"/>
      <c r="F312" s="1879">
        <f>F199</f>
        <v>0</v>
      </c>
    </row>
    <row r="313" spans="1:6" s="1305" customFormat="1" ht="12.75">
      <c r="A313" s="1311"/>
      <c r="B313" s="1310" t="s">
        <v>1152</v>
      </c>
      <c r="C313" s="1309"/>
      <c r="D313" s="1308"/>
      <c r="E313" s="1307"/>
      <c r="F313" s="1879">
        <f>F224</f>
        <v>0</v>
      </c>
    </row>
    <row r="314" spans="1:6" s="1305" customFormat="1" ht="12.75">
      <c r="A314" s="1311"/>
      <c r="B314" s="1310" t="s">
        <v>1151</v>
      </c>
      <c r="C314" s="1309"/>
      <c r="D314" s="1308"/>
      <c r="E314" s="1307"/>
      <c r="F314" s="1879">
        <f>F242</f>
        <v>0</v>
      </c>
    </row>
    <row r="315" spans="1:6" s="1328" customFormat="1" ht="12.75">
      <c r="A315" s="1332"/>
      <c r="B315" s="1310" t="s">
        <v>1150</v>
      </c>
      <c r="C315" s="1331"/>
      <c r="D315" s="1330"/>
      <c r="E315" s="1329"/>
      <c r="F315" s="1892">
        <f>F261</f>
        <v>0</v>
      </c>
    </row>
    <row r="316" spans="1:6" s="1323" customFormat="1" ht="12.75">
      <c r="A316" s="1327"/>
      <c r="B316" s="1326" t="s">
        <v>1149</v>
      </c>
      <c r="C316" s="1325"/>
      <c r="D316" s="1325"/>
      <c r="E316" s="1324"/>
      <c r="F316" s="1904">
        <f>F306</f>
        <v>0</v>
      </c>
    </row>
    <row r="317" spans="1:6" s="1323" customFormat="1" ht="12.75">
      <c r="A317" s="1327"/>
      <c r="B317" s="1326"/>
      <c r="C317" s="1325"/>
      <c r="D317" s="1325"/>
      <c r="E317" s="1324"/>
      <c r="F317" s="1886"/>
    </row>
    <row r="318" spans="1:6" s="1299" customFormat="1" ht="12.75">
      <c r="A318" s="1304"/>
      <c r="B318" s="1303" t="s">
        <v>32</v>
      </c>
      <c r="C318" s="1302"/>
      <c r="D318" s="1301"/>
      <c r="E318" s="1300"/>
      <c r="F318" s="1901">
        <f>SUM(F311:F316)</f>
        <v>0</v>
      </c>
    </row>
    <row r="319" spans="1:6" s="1323" customFormat="1" ht="12.75">
      <c r="A319" s="1327"/>
      <c r="B319" s="1326"/>
      <c r="C319" s="1325"/>
      <c r="D319" s="1325"/>
      <c r="E319" s="1324"/>
      <c r="F319" s="1886"/>
    </row>
    <row r="320" spans="1:6" s="1323" customFormat="1" ht="12.75">
      <c r="A320" s="1327"/>
      <c r="B320" s="1326"/>
      <c r="C320" s="1325"/>
      <c r="D320" s="1325"/>
      <c r="E320" s="1324"/>
      <c r="F320" s="1886"/>
    </row>
    <row r="321" spans="1:6" ht="12.75">
      <c r="A321" s="1322"/>
      <c r="B321" s="1321"/>
      <c r="C321" s="1320"/>
      <c r="D321" s="1320"/>
      <c r="E321" s="1319"/>
      <c r="F321" s="1903"/>
    </row>
    <row r="322" spans="1:6" s="1313" customFormat="1" ht="12.75">
      <c r="A322" s="1318" t="s">
        <v>498</v>
      </c>
      <c r="B322" s="1317" t="s">
        <v>485</v>
      </c>
      <c r="C322" s="1316"/>
      <c r="D322" s="1315"/>
      <c r="E322" s="1314"/>
      <c r="F322" s="1881"/>
    </row>
    <row r="323" spans="1:6" s="1305" customFormat="1" ht="12.75">
      <c r="A323" s="1311"/>
      <c r="B323" s="1312"/>
      <c r="C323" s="1309"/>
      <c r="D323" s="1308"/>
      <c r="E323" s="1307"/>
      <c r="F323" s="1879"/>
    </row>
    <row r="324" spans="1:6" s="1305" customFormat="1" ht="12.75">
      <c r="A324" s="1311"/>
      <c r="B324" s="1310" t="s">
        <v>1148</v>
      </c>
      <c r="C324" s="1309"/>
      <c r="D324" s="1308"/>
      <c r="E324" s="1307"/>
      <c r="F324" s="1879">
        <f>'3.Građ.radovi dionica 3_3.3.'!F157</f>
        <v>0</v>
      </c>
    </row>
    <row r="325" spans="1:6" s="1305" customFormat="1" ht="12.75">
      <c r="A325" s="1311"/>
      <c r="B325" s="1310" t="s">
        <v>1147</v>
      </c>
      <c r="C325" s="1309"/>
      <c r="D325" s="1308"/>
      <c r="E325" s="1307"/>
      <c r="F325" s="1879">
        <f>F318</f>
        <v>0</v>
      </c>
    </row>
    <row r="326" spans="1:6" s="1305" customFormat="1" ht="12.75">
      <c r="A326" s="1311"/>
      <c r="B326" s="1310"/>
      <c r="C326" s="1309"/>
      <c r="D326" s="1308"/>
      <c r="E326" s="1307"/>
      <c r="F326" s="1879"/>
    </row>
    <row r="327" spans="1:6" s="1299" customFormat="1" ht="12.75">
      <c r="A327" s="1304"/>
      <c r="B327" s="1303" t="s">
        <v>32</v>
      </c>
      <c r="C327" s="1302"/>
      <c r="D327" s="1301"/>
      <c r="E327" s="1300"/>
      <c r="F327" s="1901">
        <f>F324+F325</f>
        <v>0</v>
      </c>
    </row>
    <row r="328" spans="1:6" s="1293" customFormat="1" ht="12.75">
      <c r="A328" s="1298"/>
      <c r="B328" s="1297"/>
      <c r="C328" s="1296"/>
      <c r="D328" s="1295"/>
      <c r="E328" s="1294"/>
      <c r="F328" s="1890"/>
    </row>
    <row r="329" spans="1:6" s="1293" customFormat="1" ht="12.75">
      <c r="A329" s="1298"/>
      <c r="B329" s="1297"/>
      <c r="C329" s="1296"/>
      <c r="D329" s="1295"/>
      <c r="E329" s="1294"/>
      <c r="F329" s="1890"/>
    </row>
  </sheetData>
  <sheetProtection/>
  <mergeCells count="1">
    <mergeCell ref="A1:B1"/>
  </mergeCells>
  <printOptions/>
  <pageMargins left="0.7480314960629921" right="0.1968503937007874" top="0.31496062992125984" bottom="0.984251968503937" header="0.5118110236220472" footer="0.5118110236220472"/>
  <pageSetup firstPageNumber="108" useFirstPageNumber="1" horizontalDpi="600" verticalDpi="600" orientation="portrait" paperSize="9" r:id="rId2"/>
  <headerFooter alignWithMargins="0">
    <oddFooter>&amp;L&amp;8REKONSTRUKCIJA - Vodoopskrbni sustav Grada Paga -
- Vodoopskrbni cjevovod VS "Pag" - VS "Babelina Draga"&amp;C&amp;8Revizija:
0&amp;R&amp;8 List: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Hidroprojekt-ing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dc:creator>
  <cp:keywords/>
  <dc:description/>
  <cp:lastModifiedBy>Windows korisnik</cp:lastModifiedBy>
  <cp:lastPrinted>2021-02-15T10:54:05Z</cp:lastPrinted>
  <dcterms:created xsi:type="dcterms:W3CDTF">2006-11-16T10:57:02Z</dcterms:created>
  <dcterms:modified xsi:type="dcterms:W3CDTF">2023-06-20T05:51:26Z</dcterms:modified>
  <cp:category/>
  <cp:version/>
  <cp:contentType/>
  <cp:contentStatus/>
</cp:coreProperties>
</file>